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分配明细表" sheetId="10" r:id="rId1"/>
    <sheet name="幼儿" sheetId="2" r:id="rId2"/>
    <sheet name="高中助学金" sheetId="3" r:id="rId3"/>
    <sheet name="高中免学费" sheetId="4" r:id="rId4"/>
    <sheet name="高中免费教科书" sheetId="5" r:id="rId5"/>
    <sheet name="中职助学金" sheetId="8" r:id="rId6"/>
    <sheet name="中职免学费" sheetId="9" r:id="rId7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\q">[1]国家!#REF!</definedName>
    <definedName name="\z">[2]中央!#REF!</definedName>
    <definedName name="__PA7">'[3]SW-TEO'!#REF!</definedName>
    <definedName name="__PA8">'[3]SW-TEO'!#REF!</definedName>
    <definedName name="__PD1">'[3]SW-TEO'!#REF!</definedName>
    <definedName name="__PE12">'[3]SW-TEO'!#REF!</definedName>
    <definedName name="__PE13">'[3]SW-TEO'!#REF!</definedName>
    <definedName name="__PE6">'[3]SW-TEO'!#REF!</definedName>
    <definedName name="__PE7">'[3]SW-TEO'!#REF!</definedName>
    <definedName name="__PE8">'[3]SW-TEO'!#REF!</definedName>
    <definedName name="__PE9">'[3]SW-TEO'!#REF!</definedName>
    <definedName name="__PH1">'[3]SW-TEO'!#REF!</definedName>
    <definedName name="__PI1">'[3]SW-TEO'!#REF!</definedName>
    <definedName name="__PK1">'[3]SW-TEO'!#REF!</definedName>
    <definedName name="__PK3">'[3]SW-TEO'!#REF!</definedName>
    <definedName name="_6_其他">#REF!</definedName>
    <definedName name="_Fill" hidden="1">[4]eqpmad2!#REF!</definedName>
    <definedName name="_xlnm._FilterDatabase" hidden="1">#REF!</definedName>
    <definedName name="_Order1" hidden="1">255</definedName>
    <definedName name="_Order2" hidden="1">255</definedName>
    <definedName name="_PA7">'[3]SW-TEO'!#REF!</definedName>
    <definedName name="_PA8">'[3]SW-TEO'!#REF!</definedName>
    <definedName name="_PD1">'[3]SW-TEO'!#REF!</definedName>
    <definedName name="_PE12">'[3]SW-TEO'!#REF!</definedName>
    <definedName name="_PE13">'[3]SW-TEO'!#REF!</definedName>
    <definedName name="_PE6">'[3]SW-TEO'!#REF!</definedName>
    <definedName name="_PE7">'[3]SW-TEO'!#REF!</definedName>
    <definedName name="_PE8">'[3]SW-TEO'!#REF!</definedName>
    <definedName name="_PE9">'[3]SW-TEO'!#REF!</definedName>
    <definedName name="_PH1">'[3]SW-TEO'!#REF!</definedName>
    <definedName name="_PI1">'[3]SW-TEO'!#REF!</definedName>
    <definedName name="_PK1">'[3]SW-TEO'!#REF!</definedName>
    <definedName name="_PK3">'[3]SW-TEO'!#REF!</definedName>
    <definedName name="a">#REF!</definedName>
    <definedName name="ABC">#REF!</definedName>
    <definedName name="ABD">#REF!</definedName>
    <definedName name="AccessDatabase" hidden="1">"D:\文_件\省长专项\2000省长专项审批.mdb"</definedName>
    <definedName name="aiu_bottom">'[5]Financ. Overview'!#REF!</definedName>
    <definedName name="Bust">[6]MWNANSSQ!$C$31</definedName>
    <definedName name="Continue">[6]MWNANSSQ!$C$9</definedName>
    <definedName name="data">#REF!</definedName>
    <definedName name="Database" hidden="1">[7]PKx!$A$1:$AP$622</definedName>
    <definedName name="database2">#REF!</definedName>
    <definedName name="database3">#REF!</definedName>
    <definedName name="Documents_array">[6]MWNANSSQ!$B$1:$B$16</definedName>
    <definedName name="FRC">[8]Main!$C$9</definedName>
    <definedName name="gxxe2003">'[9]P1012001'!$A$6:$E$117</definedName>
    <definedName name="gxxe20032">'[10]P1012001'!$A$6:$E$117</definedName>
    <definedName name="Hello">[6]MWNANSSQ!$A$15</definedName>
    <definedName name="hhhh">#REF!</definedName>
    <definedName name="hostfee">'[5]Financ. Overview'!$H$12</definedName>
    <definedName name="hraiu_bottom">'[5]Financ. Overview'!#REF!</definedName>
    <definedName name="hvac">'[5]Financ. Overview'!#REF!</definedName>
    <definedName name="HWSheet">1</definedName>
    <definedName name="kkkk">#REF!</definedName>
    <definedName name="MakeIt">[6]MWNANSSQ!$A$26</definedName>
    <definedName name="Module.Prix_SMC">Module.Prix_SMC</definedName>
    <definedName name="Morning">[6]MWNANSSQ!$C$39</definedName>
    <definedName name="OS">[11]Open!#REF!</definedName>
    <definedName name="Poppy">[6]MWNANSSQ!$C$27</definedName>
    <definedName name="pr_toolbox">[5]Toolbox!$A$3:$I$80</definedName>
    <definedName name="_xlnm.Print_Area">#REF!</definedName>
    <definedName name="Print_Area_MI">[1]国家!#REF!</definedName>
    <definedName name="_xlnm.Print_Titles">#N/A</definedName>
    <definedName name="Prix_SMC">Prix_SMC</definedName>
    <definedName name="s_c_list">[12]Toolbox!$A$7:$H$969</definedName>
    <definedName name="SCG">'[13]G.1R-Shou COP Gf'!#REF!</definedName>
    <definedName name="sdlfee">'[5]Financ. Overview'!$H$13</definedName>
    <definedName name="solar_ratio">'[14]POWER ASSUMPTIONS'!$H$7</definedName>
    <definedName name="ss7fee">'[5]Financ. Overview'!$H$18</definedName>
    <definedName name="subsfee">'[5]Financ. Overview'!$H$14</definedName>
    <definedName name="toolbox">[15]Toolbox!$C$5:$T$1578</definedName>
    <definedName name="V5.1Fee">'[5]Financ. Overview'!$H$15</definedName>
    <definedName name="Z32_Cost_red">'[5]Financ. Overview'!#REF!</definedName>
    <definedName name="处室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#REF!</definedName>
    <definedName name="类型">#REF!</definedName>
    <definedName name="全额差额比例">'[16]C01-1'!#REF!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四季度">'[16]C01-1'!#REF!</definedName>
    <definedName name="位次d">[17]四月份月报!#REF!</definedName>
    <definedName name="性别">[18]基础编码!$H$2:$H$3</definedName>
    <definedName name="性别2">[19]基础编码!$H$2:$H$3</definedName>
    <definedName name="学历">[18]基础编码!$S$2:$S$9</definedName>
    <definedName name="学前">[20]学前!$A$3:$A$113</definedName>
    <definedName name="支出">'[21]P1012001'!$A$6:$E$117</definedName>
    <definedName name="\z" localSheetId="2">[22]中央!#REF!</definedName>
    <definedName name="__PA7" localSheetId="2">'[23]SW-TEO'!#REF!</definedName>
    <definedName name="__PA8" localSheetId="2">'[23]SW-TEO'!#REF!</definedName>
    <definedName name="__PD1" localSheetId="2">'[23]SW-TEO'!#REF!</definedName>
    <definedName name="__PE12" localSheetId="2">'[23]SW-TEO'!#REF!</definedName>
    <definedName name="__PE13" localSheetId="2">'[23]SW-TEO'!#REF!</definedName>
    <definedName name="__PE6" localSheetId="2">'[23]SW-TEO'!#REF!</definedName>
    <definedName name="__PE7" localSheetId="2">'[23]SW-TEO'!#REF!</definedName>
    <definedName name="__PE8" localSheetId="2">'[23]SW-TEO'!#REF!</definedName>
    <definedName name="__PE9" localSheetId="2">'[23]SW-TEO'!#REF!</definedName>
    <definedName name="__PH1" localSheetId="2">'[23]SW-TEO'!#REF!</definedName>
    <definedName name="__PI1" localSheetId="2">'[23]SW-TEO'!#REF!</definedName>
    <definedName name="__PK1" localSheetId="2">'[23]SW-TEO'!#REF!</definedName>
    <definedName name="__PK3" localSheetId="2">'[23]SW-TEO'!#REF!</definedName>
    <definedName name="_Fill" localSheetId="2" hidden="1">[24]eqpmad2!#REF!</definedName>
    <definedName name="_xlnm._FilterDatabase" localSheetId="2" hidden="1">高中助学金!$A$2:$AT$13</definedName>
    <definedName name="_PA7" localSheetId="2">'[23]SW-TEO'!#REF!</definedName>
    <definedName name="_PA8" localSheetId="2">'[23]SW-TEO'!#REF!</definedName>
    <definedName name="_PD1" localSheetId="2">'[23]SW-TEO'!#REF!</definedName>
    <definedName name="_PE12" localSheetId="2">'[23]SW-TEO'!#REF!</definedName>
    <definedName name="_PE13" localSheetId="2">'[23]SW-TEO'!#REF!</definedName>
    <definedName name="_PE6" localSheetId="2">'[23]SW-TEO'!#REF!</definedName>
    <definedName name="_PE7" localSheetId="2">'[23]SW-TEO'!#REF!</definedName>
    <definedName name="_PE8" localSheetId="2">'[23]SW-TEO'!#REF!</definedName>
    <definedName name="_PE9" localSheetId="2">'[23]SW-TEO'!#REF!</definedName>
    <definedName name="_PH1" localSheetId="2">'[23]SW-TEO'!#REF!</definedName>
    <definedName name="_PI1" localSheetId="2">'[23]SW-TEO'!#REF!</definedName>
    <definedName name="_PK1" localSheetId="2">'[23]SW-TEO'!#REF!</definedName>
    <definedName name="_PK3" localSheetId="2">'[23]SW-TEO'!#REF!</definedName>
    <definedName name="aiu_bottom" localSheetId="2">'[25]Financ. Overview'!#REF!</definedName>
    <definedName name="hostfee" localSheetId="2">'[25]Financ. Overview'!$H$12</definedName>
    <definedName name="hraiu_bottom" localSheetId="2">'[25]Financ. Overview'!#REF!</definedName>
    <definedName name="hvac" localSheetId="2">'[25]Financ. Overview'!#REF!</definedName>
    <definedName name="Module.Prix_SMC" localSheetId="2">Module.Prix_SMC</definedName>
    <definedName name="OS" localSheetId="2">[26]Open!#REF!</definedName>
    <definedName name="pr_toolbox" localSheetId="2">[25]Toolbox!$A$3:$I$80</definedName>
    <definedName name="_xlnm.Print_Titles" localSheetId="2">高中助学金!$4:$7</definedName>
    <definedName name="Prix_SMC" localSheetId="2">Prix_SMC</definedName>
    <definedName name="SCG" localSheetId="2">'[27]G.1R-Shou COP Gf'!#REF!</definedName>
    <definedName name="sdlfee" localSheetId="2">'[25]Financ. Overview'!$H$13</definedName>
    <definedName name="solar_ratio" localSheetId="2">'[28]POWER ASSUMPTIONS'!$H$7</definedName>
    <definedName name="ss7fee" localSheetId="2">'[25]Financ. Overview'!$H$18</definedName>
    <definedName name="subsfee" localSheetId="2">'[25]Financ. Overview'!$H$14</definedName>
    <definedName name="toolbox" localSheetId="2">[29]Toolbox!$C$5:$T$1578</definedName>
    <definedName name="V5.1Fee" localSheetId="2">'[25]Financ. Overview'!$H$15</definedName>
    <definedName name="Z32_Cost_red" localSheetId="2">'[25]Financ. Overview'!#REF!</definedName>
    <definedName name="位次d" localSheetId="2">[30]四月份月报!#REF!</definedName>
    <definedName name="性别2" localSheetId="2">[31]基础编码!$H$2:$H$3</definedName>
    <definedName name="\z" localSheetId="3">[32]中央!#REF!</definedName>
    <definedName name="__PA7" localSheetId="3">'[33]SW-TEO'!#REF!</definedName>
    <definedName name="__PA8" localSheetId="3">'[33]SW-TEO'!#REF!</definedName>
    <definedName name="__PD1" localSheetId="3">'[33]SW-TEO'!#REF!</definedName>
    <definedName name="__PE12" localSheetId="3">'[33]SW-TEO'!#REF!</definedName>
    <definedName name="__PE13" localSheetId="3">'[33]SW-TEO'!#REF!</definedName>
    <definedName name="__PE6" localSheetId="3">'[33]SW-TEO'!#REF!</definedName>
    <definedName name="__PE7" localSheetId="3">'[33]SW-TEO'!#REF!</definedName>
    <definedName name="__PE8" localSheetId="3">'[33]SW-TEO'!#REF!</definedName>
    <definedName name="__PE9" localSheetId="3">'[33]SW-TEO'!#REF!</definedName>
    <definedName name="__PH1" localSheetId="3">'[33]SW-TEO'!#REF!</definedName>
    <definedName name="__PI1" localSheetId="3">'[33]SW-TEO'!#REF!</definedName>
    <definedName name="__PK1" localSheetId="3">'[33]SW-TEO'!#REF!</definedName>
    <definedName name="__PK3" localSheetId="3">'[33]SW-TEO'!#REF!</definedName>
    <definedName name="_Fill" localSheetId="3" hidden="1">[34]eqpmad2!#REF!</definedName>
    <definedName name="_PA7" localSheetId="3">'[33]SW-TEO'!#REF!</definedName>
    <definedName name="_PA8" localSheetId="3">'[33]SW-TEO'!#REF!</definedName>
    <definedName name="_PD1" localSheetId="3">'[33]SW-TEO'!#REF!</definedName>
    <definedName name="_PE12" localSheetId="3">'[33]SW-TEO'!#REF!</definedName>
    <definedName name="_PE13" localSheetId="3">'[33]SW-TEO'!#REF!</definedName>
    <definedName name="_PE6" localSheetId="3">'[33]SW-TEO'!#REF!</definedName>
    <definedName name="_PE7" localSheetId="3">'[33]SW-TEO'!#REF!</definedName>
    <definedName name="_PE8" localSheetId="3">'[33]SW-TEO'!#REF!</definedName>
    <definedName name="_PE9" localSheetId="3">'[33]SW-TEO'!#REF!</definedName>
    <definedName name="_PH1" localSheetId="3">'[33]SW-TEO'!#REF!</definedName>
    <definedName name="_PI1" localSheetId="3">'[33]SW-TEO'!#REF!</definedName>
    <definedName name="_PK1" localSheetId="3">'[33]SW-TEO'!#REF!</definedName>
    <definedName name="_PK3" localSheetId="3">'[33]SW-TEO'!#REF!</definedName>
    <definedName name="aiu_bottom" localSheetId="3">'[35]Financ. Overview'!#REF!</definedName>
    <definedName name="hostfee" localSheetId="3">'[35]Financ. Overview'!$H$12</definedName>
    <definedName name="hraiu_bottom" localSheetId="3">'[35]Financ. Overview'!#REF!</definedName>
    <definedName name="hvac" localSheetId="3">'[35]Financ. Overview'!#REF!</definedName>
    <definedName name="Module.Prix_SMC" localSheetId="3">Module.Prix_SMC</definedName>
    <definedName name="OS" localSheetId="3">[36]Open!#REF!</definedName>
    <definedName name="pr_toolbox" localSheetId="3">[35]Toolbox!$A$3:$I$80</definedName>
    <definedName name="_xlnm.Print_Titles" localSheetId="3">高中免学费!$4:$6</definedName>
    <definedName name="Prix_SMC" localSheetId="3">Prix_SMC</definedName>
    <definedName name="SCG" localSheetId="3">'[37]G.1R-Shou COP Gf'!#REF!</definedName>
    <definedName name="sdlfee" localSheetId="3">'[35]Financ. Overview'!$H$13</definedName>
    <definedName name="solar_ratio" localSheetId="3">'[38]POWER ASSUMPTIONS'!$H$7</definedName>
    <definedName name="ss7fee" localSheetId="3">'[35]Financ. Overview'!$H$18</definedName>
    <definedName name="subsfee" localSheetId="3">'[35]Financ. Overview'!$H$14</definedName>
    <definedName name="toolbox" localSheetId="3">[39]Toolbox!$C$5:$T$1578</definedName>
    <definedName name="V5.1Fee" localSheetId="3">'[35]Financ. Overview'!$H$15</definedName>
    <definedName name="Z32_Cost_red" localSheetId="3">'[35]Financ. Overview'!#REF!</definedName>
    <definedName name="位次d" localSheetId="3">[40]四月份月报!#REF!</definedName>
    <definedName name="性别2" localSheetId="3">[41]基础编码!$H$2:$H$3</definedName>
    <definedName name="\z" localSheetId="4">[22]中央!#REF!</definedName>
    <definedName name="__PA7" localSheetId="4">'[23]SW-TEO'!#REF!</definedName>
    <definedName name="__PA8" localSheetId="4">'[23]SW-TEO'!#REF!</definedName>
    <definedName name="__PD1" localSheetId="4">'[23]SW-TEO'!#REF!</definedName>
    <definedName name="__PE12" localSheetId="4">'[23]SW-TEO'!#REF!</definedName>
    <definedName name="__PE13" localSheetId="4">'[23]SW-TEO'!#REF!</definedName>
    <definedName name="__PE6" localSheetId="4">'[23]SW-TEO'!#REF!</definedName>
    <definedName name="__PE7" localSheetId="4">'[23]SW-TEO'!#REF!</definedName>
    <definedName name="__PE8" localSheetId="4">'[23]SW-TEO'!#REF!</definedName>
    <definedName name="__PE9" localSheetId="4">'[23]SW-TEO'!#REF!</definedName>
    <definedName name="__PH1" localSheetId="4">'[23]SW-TEO'!#REF!</definedName>
    <definedName name="__PI1" localSheetId="4">'[23]SW-TEO'!#REF!</definedName>
    <definedName name="__PK1" localSheetId="4">'[23]SW-TEO'!#REF!</definedName>
    <definedName name="__PK3" localSheetId="4">'[23]SW-TEO'!#REF!</definedName>
    <definedName name="_Fill" localSheetId="4" hidden="1">[24]eqpmad2!#REF!</definedName>
    <definedName name="_PA7" localSheetId="4">'[23]SW-TEO'!#REF!</definedName>
    <definedName name="_PA8" localSheetId="4">'[23]SW-TEO'!#REF!</definedName>
    <definedName name="_PD1" localSheetId="4">'[23]SW-TEO'!#REF!</definedName>
    <definedName name="_PE12" localSheetId="4">'[23]SW-TEO'!#REF!</definedName>
    <definedName name="_PE13" localSheetId="4">'[23]SW-TEO'!#REF!</definedName>
    <definedName name="_PE6" localSheetId="4">'[23]SW-TEO'!#REF!</definedName>
    <definedName name="_PE7" localSheetId="4">'[23]SW-TEO'!#REF!</definedName>
    <definedName name="_PE8" localSheetId="4">'[23]SW-TEO'!#REF!</definedName>
    <definedName name="_PE9" localSheetId="4">'[23]SW-TEO'!#REF!</definedName>
    <definedName name="_PH1" localSheetId="4">'[23]SW-TEO'!#REF!</definedName>
    <definedName name="_PI1" localSheetId="4">'[23]SW-TEO'!#REF!</definedName>
    <definedName name="_PK1" localSheetId="4">'[23]SW-TEO'!#REF!</definedName>
    <definedName name="_PK3" localSheetId="4">'[23]SW-TEO'!#REF!</definedName>
    <definedName name="aiu_bottom" localSheetId="4">'[25]Financ. Overview'!#REF!</definedName>
    <definedName name="hostfee" localSheetId="4">'[25]Financ. Overview'!$H$12</definedName>
    <definedName name="hraiu_bottom" localSheetId="4">'[25]Financ. Overview'!#REF!</definedName>
    <definedName name="hvac" localSheetId="4">'[25]Financ. Overview'!#REF!</definedName>
    <definedName name="Module.Prix_SMC" localSheetId="4">Module.Prix_SMC</definedName>
    <definedName name="OS" localSheetId="4">[26]Open!#REF!</definedName>
    <definedName name="pr_toolbox" localSheetId="4">[25]Toolbox!$A$3:$I$80</definedName>
    <definedName name="_xlnm.Print_Titles" localSheetId="4">高中免费教科书!$4:$4</definedName>
    <definedName name="Prix_SMC" localSheetId="4">Prix_SMC</definedName>
    <definedName name="SCG" localSheetId="4">'[27]G.1R-Shou COP Gf'!#REF!</definedName>
    <definedName name="sdlfee" localSheetId="4">'[25]Financ. Overview'!$H$13</definedName>
    <definedName name="solar_ratio" localSheetId="4">'[28]POWER ASSUMPTIONS'!$H$7</definedName>
    <definedName name="ss7fee" localSheetId="4">'[25]Financ. Overview'!$H$18</definedName>
    <definedName name="subsfee" localSheetId="4">'[25]Financ. Overview'!$H$14</definedName>
    <definedName name="toolbox" localSheetId="4">[29]Toolbox!$C$5:$T$1578</definedName>
    <definedName name="V5.1Fee" localSheetId="4">'[25]Financ. Overview'!$H$15</definedName>
    <definedName name="Z32_Cost_red" localSheetId="4">'[25]Financ. Overview'!#REF!</definedName>
    <definedName name="位次d" localSheetId="4">[30]四月份月报!#REF!</definedName>
    <definedName name="性别2" localSheetId="4">[31]基础编码!$H$2:$H$3</definedName>
  </definedNames>
  <calcPr calcId="144525"/>
</workbook>
</file>

<file path=xl/comments1.xml><?xml version="1.0" encoding="utf-8"?>
<comments xmlns="http://schemas.openxmlformats.org/spreadsheetml/2006/main">
  <authors>
    <author>ASUS</author>
  </authors>
  <commentList>
    <comment ref="A7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含南湖风景区和岳阳市经济开发区</t>
        </r>
      </text>
    </comment>
  </commentList>
</comments>
</file>

<file path=xl/sharedStrings.xml><?xml version="1.0" encoding="utf-8"?>
<sst xmlns="http://schemas.openxmlformats.org/spreadsheetml/2006/main" count="236" uniqueCount="108">
  <si>
    <t>附件1</t>
  </si>
  <si>
    <t>2024年学生资助市级资金分配表</t>
  </si>
  <si>
    <t>单位：万元</t>
  </si>
  <si>
    <t>县市区/单位</t>
  </si>
  <si>
    <t>合计</t>
  </si>
  <si>
    <t>功能科目</t>
  </si>
  <si>
    <t>中职学生资助</t>
  </si>
  <si>
    <t>高中学生资助</t>
  </si>
  <si>
    <t>家庭经济困难幼儿（政府预算经济科目列509对个人和人家庭的补助）</t>
  </si>
  <si>
    <t>备注</t>
  </si>
  <si>
    <t>小计</t>
  </si>
  <si>
    <t>免学费（政府预算经济科目列505对事业单位经常性补助）</t>
  </si>
  <si>
    <t>助学金（政府预算经济科目列509对个人和人家庭的补助）</t>
  </si>
  <si>
    <t>免费教科书（政府预算经济科目列505对事业单位经常性补助）</t>
  </si>
  <si>
    <t>岳阳市本级及辖区小计</t>
  </si>
  <si>
    <t>市本级
（市教育事务中心）</t>
  </si>
  <si>
    <t>2050302中等职业教育</t>
  </si>
  <si>
    <t>2050204
高中教育</t>
  </si>
  <si>
    <t>2050201
学前教育</t>
  </si>
  <si>
    <t>君山区</t>
  </si>
  <si>
    <t>云溪区</t>
  </si>
  <si>
    <t>岳阳楼区</t>
  </si>
  <si>
    <t>经济技术开发区</t>
  </si>
  <si>
    <t>南湖新区</t>
  </si>
  <si>
    <t>经济技术开发区教育部门已经完成和岳阳楼区教育部门机构合并，将经济技术开发区的资金下达至岳阳楼区。</t>
  </si>
  <si>
    <t>附件2</t>
  </si>
  <si>
    <t>2024年家庭经济困难幼儿入园补助资金清算表</t>
  </si>
  <si>
    <t>县市区</t>
  </si>
  <si>
    <t>2023年
在园幼儿
人数
（人）</t>
  </si>
  <si>
    <t>资助比例</t>
  </si>
  <si>
    <t>调整后资助名额（人）</t>
  </si>
  <si>
    <t>地方各级资金分担比例</t>
  </si>
  <si>
    <t>各级应安排资金（万元）</t>
  </si>
  <si>
    <t>调整后各级应安排资金（万元）</t>
  </si>
  <si>
    <t>已下达</t>
  </si>
  <si>
    <t>湘财预（2023）390号（岳财预〔2024〕88号）已下</t>
  </si>
  <si>
    <t>湘财预〔2024〕106号（岳财预〔2024〕173号）已下</t>
  </si>
  <si>
    <r>
      <rPr>
        <b/>
        <sz val="11"/>
        <rFont val="仿宋_GB2312"/>
        <charset val="134"/>
      </rPr>
      <t>湘财预</t>
    </r>
    <r>
      <rPr>
        <b/>
        <sz val="11"/>
        <rFont val="宋体"/>
        <charset val="134"/>
      </rPr>
      <t>﹝</t>
    </r>
    <r>
      <rPr>
        <b/>
        <sz val="11"/>
        <rFont val="仿宋_GB2312"/>
        <charset val="134"/>
      </rPr>
      <t>2024</t>
    </r>
    <r>
      <rPr>
        <b/>
        <sz val="11"/>
        <rFont val="宋体"/>
        <charset val="134"/>
      </rPr>
      <t>﹞</t>
    </r>
    <r>
      <rPr>
        <b/>
        <sz val="11"/>
        <rFont val="仿宋_GB2312"/>
        <charset val="134"/>
      </rPr>
      <t>301号(岳财预〔2024〕254号）已下</t>
    </r>
  </si>
  <si>
    <t>本次
下达</t>
  </si>
  <si>
    <t>中央</t>
  </si>
  <si>
    <t>省级</t>
  </si>
  <si>
    <t>市级</t>
  </si>
  <si>
    <t>区级</t>
  </si>
  <si>
    <t>市县</t>
  </si>
  <si>
    <t>岳阳市本级及
所辖区小计</t>
  </si>
  <si>
    <t>岳阳楼区（大）</t>
  </si>
  <si>
    <t>屈原管理区</t>
  </si>
  <si>
    <t>附件3-1</t>
  </si>
  <si>
    <t>2024年普通高中国家助学金清算明细表</t>
  </si>
  <si>
    <t>单位</t>
  </si>
  <si>
    <t>2023年教育事业统计学生人数</t>
  </si>
  <si>
    <t>资助人数测算数</t>
  </si>
  <si>
    <t>各级资金分担比例</t>
  </si>
  <si>
    <t>2024年原始测算资金</t>
  </si>
  <si>
    <t>清算2023年资金</t>
  </si>
  <si>
    <t>湘财预〔2023〕351号
（岳财预〔2024〕23号）
提前下达资金</t>
  </si>
  <si>
    <t>湘财预〔2024〕94号（岳财预〔2024〕151号）已下达</t>
  </si>
  <si>
    <t>本次下达</t>
  </si>
  <si>
    <t>2023年指标文下达资金                                                   湘财预〔2023〕279号（岳财预〔2023〕245号）</t>
  </si>
  <si>
    <t>按照2023全国学生资助系统实际录入人数、标准以及分担比例计算，中央及省级实际应分担资金</t>
  </si>
  <si>
    <t>2023年资金清算
待下年抵扣</t>
  </si>
  <si>
    <t>测算分档数</t>
  </si>
  <si>
    <t>一档
（3000元/生/年）</t>
  </si>
  <si>
    <t>二档
（1000元/生/年）</t>
  </si>
  <si>
    <t>市（县）</t>
  </si>
  <si>
    <t>人数</t>
  </si>
  <si>
    <t>市本级及辖区
合计</t>
  </si>
  <si>
    <t>市教育事务中心</t>
  </si>
  <si>
    <t>2024年实际资助人数1499.5人</t>
  </si>
  <si>
    <t>附件3-2</t>
  </si>
  <si>
    <t>2024年普通高中免学杂费清算明细表</t>
  </si>
  <si>
    <t>单位：万元.人</t>
  </si>
  <si>
    <t>2023年秋免学杂费人数(人）</t>
  </si>
  <si>
    <t>2024年中央及省级全年实际下达资金（万元）</t>
  </si>
  <si>
    <t>已提前下达资金（万元）
湘财预〔2023〕351号（岳财预〔2024〕23号）、
湘财教指〔2023〕93号</t>
  </si>
  <si>
    <t>湘财预〔2024〕94号（岳财预〔2024〕151号）已下达资金（万元）</t>
  </si>
  <si>
    <r>
      <rPr>
        <b/>
        <sz val="11"/>
        <color theme="1"/>
        <rFont val="仿宋_GB2312"/>
        <charset val="134"/>
      </rPr>
      <t>湘财预</t>
    </r>
    <r>
      <rPr>
        <b/>
        <sz val="11"/>
        <color theme="1"/>
        <rFont val="宋体"/>
        <charset val="134"/>
      </rPr>
      <t>﹝</t>
    </r>
    <r>
      <rPr>
        <b/>
        <sz val="11"/>
        <color theme="1"/>
        <rFont val="仿宋_GB2312"/>
        <charset val="134"/>
      </rPr>
      <t>2024</t>
    </r>
    <r>
      <rPr>
        <b/>
        <sz val="11"/>
        <color theme="1"/>
        <rFont val="宋体"/>
        <charset val="134"/>
      </rPr>
      <t>﹞</t>
    </r>
    <r>
      <rPr>
        <b/>
        <sz val="11"/>
        <color theme="1"/>
        <rFont val="仿宋_GB2312"/>
        <charset val="134"/>
      </rPr>
      <t>301号(岳财预〔2024〕254号）已下</t>
    </r>
  </si>
  <si>
    <t>总人数</t>
  </si>
  <si>
    <t>省示范性高中人数</t>
  </si>
  <si>
    <t>省非示范性高中人数</t>
  </si>
  <si>
    <t>2024年实际资助人数251.5，市级需多配套4.66万元</t>
  </si>
  <si>
    <t>附件3-3</t>
  </si>
  <si>
    <t>2024年普通高中免费教科书清算明细表</t>
  </si>
  <si>
    <t>2023年秋免学杂费
人数</t>
  </si>
  <si>
    <t>2024年全年
应下达资金</t>
  </si>
  <si>
    <t>已下达资金</t>
  </si>
  <si>
    <t>此次下达
资金</t>
  </si>
  <si>
    <t>市本级及辖区合计</t>
  </si>
  <si>
    <t>附件4-1</t>
  </si>
  <si>
    <t>2024年中职国家助学金市级补助资金测算明细表</t>
  </si>
  <si>
    <t>单位（市县）</t>
  </si>
  <si>
    <t>2024年助学金人数（全年）</t>
  </si>
  <si>
    <t>所需资金</t>
  </si>
  <si>
    <t>本次下达市级资金合计</t>
  </si>
  <si>
    <t>教育系统</t>
  </si>
  <si>
    <t>人社系统</t>
  </si>
  <si>
    <t>中央资金
（已下达）</t>
  </si>
  <si>
    <t>省级资金
（已下达）</t>
  </si>
  <si>
    <t>本次下
达市级</t>
  </si>
  <si>
    <t>省级资金（已下达）</t>
  </si>
  <si>
    <t>本次下达市级</t>
  </si>
  <si>
    <t>岳阳市本级
(市教育事务中心)</t>
  </si>
  <si>
    <t>附件4-2</t>
  </si>
  <si>
    <t>2024年中职免学费市级补助资金测算明细表</t>
  </si>
  <si>
    <t>2024年教育系统免学费人数（全年）</t>
  </si>
  <si>
    <t>2024年人社系统免学费人数（全年）</t>
  </si>
  <si>
    <t>系统数</t>
  </si>
  <si>
    <t>实际数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</si>
</sst>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%"/>
    <numFmt numFmtId="179" formatCode="0.0_ "/>
  </numFmts>
  <fonts count="56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sz val="11"/>
      <color indexed="8"/>
      <name val="等线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sz val="20"/>
      <color indexed="8"/>
      <name val="方正小标宋简体"/>
      <charset val="134"/>
    </font>
    <font>
      <sz val="11"/>
      <color indexed="8"/>
      <name val="仿宋_GB2312"/>
      <charset val="134"/>
    </font>
    <font>
      <b/>
      <sz val="11"/>
      <color indexed="8"/>
      <name val="仿宋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8"/>
      <color theme="1"/>
      <name val="黑体"/>
      <charset val="134"/>
    </font>
    <font>
      <sz val="24"/>
      <color theme="1"/>
      <name val="方正小标宋简体"/>
      <charset val="134"/>
    </font>
    <font>
      <b/>
      <sz val="11"/>
      <name val="仿宋_GB2312"/>
      <charset val="134"/>
    </font>
    <font>
      <sz val="28"/>
      <name val="宋体"/>
      <charset val="134"/>
      <scheme val="minor"/>
    </font>
    <font>
      <sz val="11"/>
      <name val="宋体"/>
      <charset val="134"/>
    </font>
    <font>
      <sz val="22"/>
      <name val="黑体"/>
      <charset val="134"/>
    </font>
    <font>
      <sz val="34"/>
      <name val="方正小标宋简体"/>
      <charset val="134"/>
    </font>
    <font>
      <sz val="28"/>
      <name val="方正小标宋_GBK"/>
      <charset val="134"/>
    </font>
    <font>
      <sz val="12"/>
      <name val="仿宋_GB2312"/>
      <charset val="134"/>
    </font>
    <font>
      <b/>
      <sz val="11"/>
      <color theme="1"/>
      <name val="宋体"/>
      <charset val="134"/>
      <scheme val="minor"/>
    </font>
    <font>
      <sz val="30"/>
      <name val="方正小标宋简体"/>
      <charset val="134"/>
    </font>
    <font>
      <sz val="11"/>
      <color rgb="FF000000"/>
      <name val="仿宋_GB2312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0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9" borderId="18" applyNumberFormat="0" applyFont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4" fillId="13" borderId="21" applyNumberFormat="0" applyAlignment="0" applyProtection="0">
      <alignment vertical="center"/>
    </xf>
    <xf numFmtId="0" fontId="45" fillId="13" borderId="17" applyNumberFormat="0" applyAlignment="0" applyProtection="0">
      <alignment vertical="center"/>
    </xf>
    <xf numFmtId="0" fontId="46" fillId="14" borderId="22" applyNumberForma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15" fillId="0" borderId="0"/>
    <xf numFmtId="0" fontId="50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5" fillId="0" borderId="0"/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5" fillId="0" borderId="0"/>
    <xf numFmtId="0" fontId="32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5" fillId="0" borderId="0"/>
    <xf numFmtId="0" fontId="51" fillId="0" borderId="0"/>
  </cellStyleXfs>
  <cellXfs count="15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/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wrapText="1"/>
    </xf>
    <xf numFmtId="0" fontId="15" fillId="0" borderId="0" xfId="0" applyFont="1" applyFill="1" applyAlignment="1"/>
    <xf numFmtId="0" fontId="4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44" applyFont="1" applyFill="1" applyBorder="1" applyAlignment="1">
      <alignment horizontal="center" vertical="center" wrapText="1"/>
    </xf>
    <xf numFmtId="0" fontId="6" fillId="0" borderId="3" xfId="44" applyFont="1" applyFill="1" applyBorder="1" applyAlignment="1">
      <alignment horizontal="center" vertical="center" wrapText="1"/>
    </xf>
    <xf numFmtId="0" fontId="6" fillId="0" borderId="1" xfId="44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/>
    <xf numFmtId="0" fontId="17" fillId="0" borderId="0" xfId="0" applyFont="1" applyFill="1" applyAlignment="1"/>
    <xf numFmtId="0" fontId="18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7" fillId="0" borderId="0" xfId="0" applyFont="1" applyFill="1" applyAlignment="1">
      <alignment vertical="center"/>
    </xf>
    <xf numFmtId="176" fontId="20" fillId="0" borderId="1" xfId="37" applyNumberFormat="1" applyFont="1" applyFill="1" applyBorder="1" applyAlignment="1">
      <alignment horizontal="center" vertical="center" wrapText="1"/>
    </xf>
    <xf numFmtId="177" fontId="20" fillId="0" borderId="1" xfId="32" applyNumberFormat="1" applyFont="1" applyFill="1" applyBorder="1" applyAlignment="1">
      <alignment horizontal="center" vertical="center" wrapText="1"/>
    </xf>
    <xf numFmtId="177" fontId="20" fillId="0" borderId="1" xfId="37" applyNumberFormat="1" applyFont="1" applyFill="1" applyBorder="1" applyAlignment="1">
      <alignment horizontal="center" vertical="center" wrapText="1"/>
    </xf>
    <xf numFmtId="176" fontId="20" fillId="0" borderId="1" xfId="32" applyNumberFormat="1" applyFont="1" applyFill="1" applyBorder="1" applyAlignment="1">
      <alignment horizontal="center" vertical="center" wrapText="1"/>
    </xf>
    <xf numFmtId="9" fontId="6" fillId="2" borderId="1" xfId="52" applyNumberFormat="1" applyFont="1" applyFill="1" applyBorder="1" applyAlignment="1">
      <alignment horizontal="center" vertical="center" wrapText="1"/>
    </xf>
    <xf numFmtId="178" fontId="6" fillId="2" borderId="1" xfId="52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9" fontId="6" fillId="0" borderId="1" xfId="11" applyFont="1" applyFill="1" applyBorder="1" applyAlignment="1">
      <alignment horizontal="center" vertical="center"/>
    </xf>
    <xf numFmtId="178" fontId="6" fillId="0" borderId="1" xfId="11" applyNumberFormat="1" applyFont="1" applyFill="1" applyBorder="1" applyAlignment="1">
      <alignment horizontal="center" vertical="center"/>
    </xf>
    <xf numFmtId="177" fontId="6" fillId="0" borderId="1" xfId="44" applyNumberFormat="1" applyFont="1" applyFill="1" applyBorder="1" applyAlignment="1">
      <alignment horizontal="center" vertical="center" wrapText="1"/>
    </xf>
    <xf numFmtId="179" fontId="20" fillId="0" borderId="1" xfId="32" applyNumberFormat="1" applyFont="1" applyFill="1" applyBorder="1" applyAlignment="1">
      <alignment horizontal="center" vertical="center" wrapText="1"/>
    </xf>
    <xf numFmtId="177" fontId="8" fillId="2" borderId="1" xfId="5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44" applyFont="1" applyFill="1" applyBorder="1" applyAlignment="1">
      <alignment horizontal="center" vertical="center" wrapText="1"/>
    </xf>
    <xf numFmtId="177" fontId="7" fillId="0" borderId="1" xfId="44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/>
    <xf numFmtId="0" fontId="20" fillId="0" borderId="0" xfId="0" applyFont="1" applyFill="1" applyAlignment="1"/>
    <xf numFmtId="0" fontId="20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22" fillId="0" borderId="0" xfId="0" applyFont="1" applyFill="1" applyAlignment="1"/>
    <xf numFmtId="0" fontId="22" fillId="0" borderId="0" xfId="0" applyFont="1" applyFill="1" applyAlignment="1">
      <alignment wrapText="1"/>
    </xf>
    <xf numFmtId="0" fontId="22" fillId="0" borderId="0" xfId="0" applyFont="1" applyFill="1" applyAlignment="1">
      <alignment horizontal="left" wrapText="1"/>
    </xf>
    <xf numFmtId="0" fontId="23" fillId="0" borderId="0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Continuous" vertical="center"/>
    </xf>
    <xf numFmtId="0" fontId="21" fillId="0" borderId="0" xfId="0" applyFont="1" applyFill="1" applyAlignment="1">
      <alignment horizontal="centerContinuous"/>
    </xf>
    <xf numFmtId="0" fontId="20" fillId="0" borderId="1" xfId="0" applyFont="1" applyFill="1" applyBorder="1" applyAlignment="1">
      <alignment horizontal="center" vertical="center" wrapText="1"/>
    </xf>
    <xf numFmtId="0" fontId="8" fillId="0" borderId="1" xfId="44" applyFont="1" applyFill="1" applyBorder="1" applyAlignment="1">
      <alignment horizontal="center" vertical="center" wrapText="1"/>
    </xf>
    <xf numFmtId="9" fontId="8" fillId="2" borderId="6" xfId="52" applyNumberFormat="1" applyFont="1" applyFill="1" applyBorder="1" applyAlignment="1">
      <alignment horizontal="center" vertical="center" wrapText="1"/>
    </xf>
    <xf numFmtId="178" fontId="8" fillId="2" borderId="6" xfId="52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9" fontId="8" fillId="0" borderId="1" xfId="11" applyFont="1" applyFill="1" applyBorder="1" applyAlignment="1">
      <alignment horizontal="center" vertical="center"/>
    </xf>
    <xf numFmtId="178" fontId="8" fillId="0" borderId="1" xfId="11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177" fontId="8" fillId="0" borderId="1" xfId="44" applyNumberFormat="1" applyFont="1" applyFill="1" applyBorder="1" applyAlignment="1">
      <alignment horizontal="center" vertical="center" wrapText="1"/>
    </xf>
    <xf numFmtId="0" fontId="26" fillId="0" borderId="0" xfId="44" applyFont="1" applyFill="1" applyAlignment="1">
      <alignment horizontal="center" vertical="center" wrapText="1"/>
    </xf>
    <xf numFmtId="177" fontId="20" fillId="0" borderId="4" xfId="37" applyNumberFormat="1" applyFont="1" applyFill="1" applyBorder="1" applyAlignment="1">
      <alignment horizontal="center" vertical="center" wrapText="1"/>
    </xf>
    <xf numFmtId="177" fontId="20" fillId="0" borderId="14" xfId="37" applyNumberFormat="1" applyFont="1" applyFill="1" applyBorder="1" applyAlignment="1">
      <alignment horizontal="center" vertical="center" wrapText="1"/>
    </xf>
    <xf numFmtId="177" fontId="20" fillId="0" borderId="6" xfId="37" applyNumberFormat="1" applyFont="1" applyFill="1" applyBorder="1" applyAlignment="1">
      <alignment horizontal="center" vertical="center" wrapText="1"/>
    </xf>
    <xf numFmtId="177" fontId="20" fillId="0" borderId="1" xfId="44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vertical="center"/>
    </xf>
    <xf numFmtId="0" fontId="26" fillId="0" borderId="0" xfId="44" applyFont="1" applyFill="1" applyAlignment="1">
      <alignment horizontal="left" vertical="center" wrapText="1"/>
    </xf>
    <xf numFmtId="0" fontId="27" fillId="0" borderId="0" xfId="0" applyFont="1" applyFill="1" applyBorder="1" applyAlignment="1"/>
    <xf numFmtId="0" fontId="22" fillId="0" borderId="0" xfId="0" applyFont="1" applyFill="1" applyBorder="1" applyAlignment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/>
    <xf numFmtId="0" fontId="23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8" fillId="0" borderId="15" xfId="0" applyFont="1" applyFill="1" applyBorder="1" applyAlignment="1">
      <alignment vertical="center"/>
    </xf>
    <xf numFmtId="0" fontId="20" fillId="0" borderId="1" xfId="44" applyFont="1" applyFill="1" applyBorder="1" applyAlignment="1">
      <alignment horizontal="center" vertical="center" wrapText="1"/>
    </xf>
    <xf numFmtId="10" fontId="20" fillId="0" borderId="1" xfId="44" applyNumberFormat="1" applyFont="1" applyFill="1" applyBorder="1" applyAlignment="1">
      <alignment horizontal="center" vertical="center" wrapText="1"/>
    </xf>
    <xf numFmtId="17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8" fillId="2" borderId="2" xfId="52" applyFont="1" applyFill="1" applyBorder="1" applyAlignment="1">
      <alignment horizontal="center" vertical="center" wrapText="1"/>
    </xf>
    <xf numFmtId="0" fontId="8" fillId="2" borderId="9" xfId="52" applyFont="1" applyFill="1" applyBorder="1" applyAlignment="1">
      <alignment horizontal="center" vertical="center" wrapText="1"/>
    </xf>
    <xf numFmtId="179" fontId="20" fillId="0" borderId="2" xfId="0" applyNumberFormat="1" applyFont="1" applyFill="1" applyBorder="1" applyAlignment="1">
      <alignment horizontal="center" vertical="center" wrapText="1"/>
    </xf>
    <xf numFmtId="179" fontId="20" fillId="0" borderId="5" xfId="0" applyNumberFormat="1" applyFont="1" applyFill="1" applyBorder="1" applyAlignment="1">
      <alignment horizontal="center" vertical="center" wrapText="1"/>
    </xf>
    <xf numFmtId="179" fontId="20" fillId="0" borderId="1" xfId="0" applyNumberFormat="1" applyFont="1" applyFill="1" applyBorder="1" applyAlignment="1">
      <alignment horizontal="center" vertical="center"/>
    </xf>
    <xf numFmtId="179" fontId="8" fillId="2" borderId="1" xfId="52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9" fontId="0" fillId="0" borderId="0" xfId="11" applyFont="1" applyFill="1" applyAlignment="1">
      <alignment horizontal="center" vertical="center"/>
    </xf>
    <xf numFmtId="179" fontId="20" fillId="0" borderId="3" xfId="0" applyNumberFormat="1" applyFont="1" applyFill="1" applyBorder="1" applyAlignment="1">
      <alignment horizontal="center" vertical="center" wrapText="1"/>
    </xf>
    <xf numFmtId="179" fontId="20" fillId="0" borderId="2" xfId="44" applyNumberFormat="1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179" fontId="20" fillId="0" borderId="1" xfId="44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/>
    </xf>
    <xf numFmtId="177" fontId="7" fillId="0" borderId="1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177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_Sheet1 7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常规_Sheet1 11" xfId="44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_1" xfId="52"/>
    <cellStyle name="常规_Sheet1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2" Type="http://schemas.openxmlformats.org/officeDocument/2006/relationships/sharedStrings" Target="sharedStrings.xml"/><Relationship Id="rId51" Type="http://schemas.openxmlformats.org/officeDocument/2006/relationships/styles" Target="styles.xml"/><Relationship Id="rId50" Type="http://schemas.openxmlformats.org/officeDocument/2006/relationships/theme" Target="theme/theme1.xml"/><Relationship Id="rId5" Type="http://schemas.openxmlformats.org/officeDocument/2006/relationships/worksheet" Target="worksheets/sheet5.xml"/><Relationship Id="rId49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39.xml"/><Relationship Id="rId46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37.xml"/><Relationship Id="rId44" Type="http://schemas.openxmlformats.org/officeDocument/2006/relationships/externalLink" Target="externalLinks/externalLink36.xml"/><Relationship Id="rId43" Type="http://schemas.openxmlformats.org/officeDocument/2006/relationships/externalLink" Target="externalLinks/externalLink35.xml"/><Relationship Id="rId42" Type="http://schemas.openxmlformats.org/officeDocument/2006/relationships/externalLink" Target="externalLinks/externalLink34.xml"/><Relationship Id="rId41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2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29.xml"/><Relationship Id="rId36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27.xml"/><Relationship Id="rId34" Type="http://schemas.openxmlformats.org/officeDocument/2006/relationships/externalLink" Target="externalLinks/externalLink26.xml"/><Relationship Id="rId33" Type="http://schemas.openxmlformats.org/officeDocument/2006/relationships/externalLink" Target="externalLinks/externalLink25.xml"/><Relationship Id="rId32" Type="http://schemas.openxmlformats.org/officeDocument/2006/relationships/externalLink" Target="externalLinks/externalLink24.xml"/><Relationship Id="rId31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19.xml"/><Relationship Id="rId26" Type="http://schemas.openxmlformats.org/officeDocument/2006/relationships/externalLink" Target="externalLinks/externalLink18.xml"/><Relationship Id="rId25" Type="http://schemas.openxmlformats.org/officeDocument/2006/relationships/externalLink" Target="externalLinks/externalLink17.xml"/><Relationship Id="rId24" Type="http://schemas.openxmlformats.org/officeDocument/2006/relationships/externalLink" Target="externalLinks/externalLink16.xml"/><Relationship Id="rId23" Type="http://schemas.openxmlformats.org/officeDocument/2006/relationships/externalLink" Target="externalLinks/externalLink15.xml"/><Relationship Id="rId22" Type="http://schemas.openxmlformats.org/officeDocument/2006/relationships/externalLink" Target="externalLinks/externalLink14.xml"/><Relationship Id="rId21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9.xml"/><Relationship Id="rId16" Type="http://schemas.openxmlformats.org/officeDocument/2006/relationships/externalLink" Target="externalLinks/externalLink8.xml"/><Relationship Id="rId15" Type="http://schemas.openxmlformats.org/officeDocument/2006/relationships/externalLink" Target="externalLinks/externalLink7.xml"/><Relationship Id="rId14" Type="http://schemas.openxmlformats.org/officeDocument/2006/relationships/externalLink" Target="externalLinks/externalLink6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36A0-4E8B/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/&#24037;&#20316;&#65288;2021&#24180;9&#26376;&#65289;/&#36130;&#21153;/2023&#24180;/&#36130;&#25919;&#21381;&#23457;&#35745;/RecoveredExternalLink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36A0-4E8B\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\home\kylin\Desktop\Y:\Users\zoujia\Desktop\SHANGHAI_LF\&#39044;&#31639;&#22788;\BY\YS3\97&#20915;&#31639;&#21306;&#21439;&#26368;&#21518;&#27719;&#2463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51;&#26631;&#25991;/&#25351;&#26631;&#25991;2024/(2024&#23398;&#29983;&#36164;&#21161;&#30465;&#28165;&#31639;&#65289;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/RecoveredExternalLink6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36A0-4E8B\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\home\kylin\Desktop\Users\zoujia\Desktop\A:\WINDOWS\TEMP\GOLDPYR4\ARENTO\TOOLBOX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51;&#26631;&#25991;/&#25351;&#26631;&#25991;2024/(2024&#23398;&#29983;&#36164;&#21161;&#30465;&#28165;&#31639;&#65289;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/RecoveredExternalLink7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51;&#26631;&#25991;/&#25351;&#26631;&#25991;2024/(2024&#23398;&#29983;&#36164;&#21161;&#30465;&#28165;&#31639;&#65289;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/RecoveredExternalLink8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51;&#26631;&#25991;/&#25351;&#26631;&#25991;2024/(2024&#23398;&#29983;&#36164;&#21161;&#30465;&#28165;&#31639;&#65289;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/RecoveredExternalLink9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36A0-4E8B\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\home\kylin\Desktop\Y:\Users\zoujia\Desktop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51;&#26631;&#25991;/&#25351;&#26631;&#25991;2024/(2024&#23398;&#29983;&#36164;&#21161;&#30465;&#28165;&#31639;&#65289;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/RecoveredExternalLink10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36A0-4E8B\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\home\kylin\Desktop\Y:\&#36130;&#25919;&#20379;&#20859;&#20154;&#21592;&#20449;&#24687;&#34920;\&#25945;&#32946;\&#27896;&#27700;&#22235;&#2001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51;&#26631;&#25991;/&#25351;&#26631;&#25991;2024/(2024&#23398;&#29983;&#36164;&#21161;&#30465;&#28165;&#31639;&#65289;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/RecoveredExternalLink1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51;&#26631;&#25991;/&#25351;&#26631;&#25991;2024/(2024&#23398;&#29983;&#36164;&#21161;&#30465;&#28165;&#31639;&#65289;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/RecoveredExternalLink2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36A0-4E8B\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\home\kylin\Desktop\Y:\2019\2019&#36164;&#21161;\2019&#24180;&#31179;&#23395;&#36164;&#21161;\2019&#24180;&#31179;&#21457;&#25918;&#25972;&#29702;&#21517;&#20876;\&#27741;&#22478;&#21439;2019&#24180;&#31179;&#23395;&#24314;&#26723;&#31435;&#21345;&#31561;&#23478;&#24237;&#32463;&#27982;&#22256;&#38590;&#23398;&#29983;&#20139;&#21463;&#36164;&#21161;&#39033;&#30446;&#35814;&#32454;&#20449;&#24687;1127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36A0-4E8B\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\home\kylin\Desktop\Y:\Users\zoujia\Desktop\Budgetserver\&#39044;&#31639;&#21496;\BY\YS3\97&#20915;&#31639;&#21306;&#21439;&#26368;&#21518;&#27719;&#24635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RecoveredExternalLink2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RecoveredExternalLink3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RecoveredExternalLink4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RecoveredExternalLink5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RecoveredExternalLink6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RecoveredExternalLink7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RecoveredExternalLink8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RecoveredExternalLink9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51;&#26631;&#25991;/&#25351;&#26631;&#25991;2024/(2024&#23398;&#29983;&#36164;&#21161;&#30465;&#28165;&#31639;&#65289;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/RecoveredExternalLink3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RecoveredExternalLink10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RecoveredExternalLink11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489;&#25928;&#27979;&#31639;/2024&#24180;&#31532;&#21313;&#19977;&#20010;&#26376;&#24037;&#36164;&#21457;&#25918;/RecoveredExternalLink2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489;&#25928;&#27979;&#31639;/2024&#24180;&#31532;&#21313;&#19977;&#20010;&#26376;&#24037;&#36164;&#21457;&#25918;/RecoveredExternalLink3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489;&#25928;&#27979;&#31639;/2024&#24180;&#31532;&#21313;&#19977;&#20010;&#26376;&#24037;&#36164;&#21457;&#25918;/RecoveredExternalLink4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489;&#25928;&#27979;&#31639;/2024&#24180;&#31532;&#21313;&#19977;&#20010;&#26376;&#24037;&#36164;&#21457;&#25918;/RecoveredExternalLink5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489;&#25928;&#27979;&#31639;/2024&#24180;&#31532;&#21313;&#19977;&#20010;&#26376;&#24037;&#36164;&#21457;&#25918;/RecoveredExternalLink6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489;&#25928;&#27979;&#31639;/2024&#24180;&#31532;&#21313;&#19977;&#20010;&#26376;&#24037;&#36164;&#21457;&#25918;/RecoveredExternalLink7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489;&#25928;&#27979;&#31639;/2024&#24180;&#31532;&#21313;&#19977;&#20010;&#26376;&#24037;&#36164;&#21457;&#25918;/RecoveredExternalLink8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489;&#25928;&#27979;&#31639;/2024&#24180;&#31532;&#21313;&#19977;&#20010;&#26376;&#24037;&#36164;&#21457;&#25918;/RecoveredExternalLink9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51;&#26631;&#25991;/&#25351;&#26631;&#25991;2024/(2024&#23398;&#29983;&#36164;&#21161;&#30465;&#28165;&#31639;&#65289;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/RecoveredExternalLink4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489;&#25928;&#27979;&#31639;/2024&#24180;&#31532;&#21313;&#19977;&#20010;&#26376;&#24037;&#36164;&#21457;&#25918;/RecoveredExternalLink10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489;&#25928;&#27979;&#31639;/2024&#24180;&#31532;&#21313;&#19977;&#20010;&#26376;&#24037;&#36164;&#21457;&#25918;/RecoveredExternalLink1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351;&#26631;&#25991;/&#25351;&#26631;&#25991;2024/(2024&#23398;&#29983;&#36164;&#21161;&#30465;&#28165;&#31639;&#65289;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/RecoveredExternalLink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36A0-4E8B\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\home\kylin\Desktop\Y:\&#21385;&#34892;&#33410;&#32422;&#34920;&#26684;\2014&#24180;&#21385;&#34892;&#33410;&#32422;&#20998;&#22788;&#23460;&#32479;&#35745;&#3492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36A0-4E8B\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\home\kylin\Desktop\Y:\Users\zoujia\Desktop\MAINSERVER\private\XHC\XLS\XJ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36A0-4E8B\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\home\kylin\Desktop\Y:\Users\zoujia\Desktop\NTS01\jhc\CHR\ARBEJDE\Q4DK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36A0-4E8B\&#28248;&#36130;&#39044;&#12308;2024&#12309;301&#21495;&#28246;&#21335;&#30465;&#36130;&#25919;&#21381;%20&#28246;&#21335;&#30465;&#25945;&#32946;&#21381;%20&#28246;&#21335;&#30465;&#20154;&#21147;&#36164;&#28304;&#21644;&#31038;&#20250;&#20445;&#38556;&#21381;&#20851;&#20110;&#19979;&#36798;2024&#24180;&#23398;&#29983;&#36164;&#21161;&#30465;&#32423;&#36164;&#37329;&#65288;&#24066;&#21439;&#65289;&#30340;&#36890;&#30693;\home\kylin\Desktop\Y:\BY\YS3\97&#20915;&#31639;&#21306;&#21439;&#26368;&#21518;&#27719;&#246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M4YRFJ"/>
      <sheetName val="re1pjl"/>
      <sheetName val="   附件1合计  "/>
      <sheetName val="附件2研究生"/>
      <sheetName val="附件3本专科"/>
      <sheetName val="  应清算资金  "/>
      <sheetName val="奖助学金名额指标"/>
      <sheetName val="2022年提前下达 湘财教指【2021】78号"/>
      <sheetName val="2022年提前下达 湘财预【2021】309号"/>
      <sheetName val="2021年已提前下达资金"/>
      <sheetName val="附件3高中免学费"/>
      <sheetName val="高中免费教科书"/>
      <sheetName val="简表"/>
      <sheetName val="分配表"/>
      <sheetName val="幼儿"/>
      <sheetName val="高中免学费"/>
      <sheetName val="高中助学金"/>
      <sheetName val="高中免教科书"/>
      <sheetName val="高校"/>
      <sheetName val="研究生"/>
      <sheetName val="本科生"/>
      <sheetName val="中职合"/>
      <sheetName val="助学金（教育）"/>
      <sheetName val="助学金（人社）"/>
      <sheetName val="免学费（教育）"/>
      <sheetName val="免学费（人社）"/>
      <sheetName val="Sheet12"/>
      <sheetName val="学前"/>
      <sheetName val="eqpmad2"/>
      <sheetName val="SW-TEO"/>
      <sheetName val="基础编码"/>
      <sheetName val="MWNANSS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G.1R-Shou COP 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Financ. Overview"/>
      <sheetName val="Toolbox"/>
      <sheetName val="POWER ASSUMPTIONS"/>
      <sheetName val="P1012001"/>
      <sheetName val="G.1R-Shou COP Gf"/>
      <sheetName val="MWNANSSQ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Toolbox"/>
      <sheetName val="Open"/>
      <sheetName val="C01-1"/>
      <sheetName val="POWER ASSUMPTIONS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G.1R-Shou COP Gf"/>
      <sheetName val="四月份月报"/>
      <sheetName val="Toolbox"/>
      <sheetName val="Main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POWER ASSUMPTIONS"/>
      <sheetName val="基础编码"/>
      <sheetName val="G.1R-Shou COP Gf"/>
      <sheetName val="四月份月报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Toolbox"/>
      <sheetName val="学前"/>
      <sheetName val="C01-1"/>
      <sheetName val="POWER ASSUMPTIONS"/>
      <sheetName val="基础编码"/>
      <sheetName val="服兵役资助测算表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P1012001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Toolbox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  <sheetName val="国家增长"/>
      <sheetName val="图表1"/>
      <sheetName val="收入增长"/>
      <sheetName val="图表3"/>
      <sheetName val="收入比重"/>
      <sheetName val="中央增长"/>
      <sheetName val="地方增长"/>
      <sheetName val="所得税"/>
      <sheetName val="Financ. Overview"/>
      <sheetName val="Toolbox"/>
      <sheetName val="eqpmad2"/>
      <sheetName val="P1012001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表1学前"/>
      <sheetName val="表2小学"/>
      <sheetName val="表3初中"/>
      <sheetName val="表4高中 (2)"/>
      <sheetName val="表5中职1"/>
      <sheetName val="表6异动汇总表"/>
      <sheetName val="学前"/>
      <sheetName val="小学"/>
      <sheetName val="初中"/>
      <sheetName val="高中"/>
      <sheetName val="全县乡镇"/>
      <sheetName val="汝城县行政区划代码"/>
      <sheetName val="湖南省行政区划代码"/>
      <sheetName val="Sheet1"/>
      <sheetName val="P1012001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学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  <sheetName val="国家增长"/>
      <sheetName val="图表1"/>
      <sheetName val="收入增长"/>
      <sheetName val="图表3"/>
      <sheetName val="收入比重"/>
      <sheetName val="中央增长"/>
      <sheetName val="地方增长"/>
      <sheetName val="所得税"/>
      <sheetName val="Financ. Overview"/>
      <sheetName val="Toolbox"/>
      <sheetName val="eqpmad2"/>
      <sheetName val="P1012001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学前"/>
      <sheetName val="MWNANSSQ"/>
      <sheetName val="Financ. Overview"/>
      <sheetName val="Toolbox"/>
      <sheetName val="本专科生奖助学金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SW-TEO"/>
      <sheetName val="PKx"/>
      <sheetName val="本专科生奖助学金"/>
      <sheetName val="Financ. Overview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eqpmad2"/>
      <sheetName val="Main"/>
      <sheetName val="MWNANSSQ"/>
      <sheetName val="SW-TEO"/>
      <sheetName val="PKx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Financ. Overview"/>
      <sheetName val="Toolbox"/>
      <sheetName val="POWER ASSUMPTIONS"/>
      <sheetName val="P1012001"/>
      <sheetName val="G.1R-Shou COP Gf"/>
      <sheetName val="MWNANSSQ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Toolbox"/>
      <sheetName val="Open"/>
      <sheetName val="C01-1"/>
      <sheetName val="POWER ASSUMPTIONS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G.1R-Shou COP Gf"/>
      <sheetName val="四月份月报"/>
      <sheetName val="Toolbox"/>
      <sheetName val="Main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POWER ASSUMPTIONS"/>
      <sheetName val="基础编码"/>
      <sheetName val="G.1R-Shou COP Gf"/>
      <sheetName val="四月份月报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学前"/>
      <sheetName val="MWNANSSQ"/>
      <sheetName val="Financ. Overview"/>
      <sheetName val="Toolbox"/>
      <sheetName val="本专科生奖助学金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Toolbox"/>
      <sheetName val="学前"/>
      <sheetName val="C01-1"/>
      <sheetName val="POWER ASSUMPTIONS"/>
      <sheetName val="基础编码"/>
      <sheetName val="服兵役资助测算表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Toolbox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  <sheetName val="国家增长"/>
      <sheetName val="图表1"/>
      <sheetName val="收入增长"/>
      <sheetName val="图表3"/>
      <sheetName val="收入比重"/>
      <sheetName val="中央增长"/>
      <sheetName val="地方增长"/>
      <sheetName val="所得税"/>
      <sheetName val="Financ. Overview"/>
      <sheetName val="Toolbox"/>
      <sheetName val="eqpmad2"/>
      <sheetName val="P1012001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学前"/>
      <sheetName val="MWNANSSQ"/>
      <sheetName val="Financ. Overview"/>
      <sheetName val="Toolbox"/>
      <sheetName val="本专科生奖助学金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SW-TEO"/>
      <sheetName val="PKx"/>
      <sheetName val="本专科生奖助学金"/>
      <sheetName val="Financ. Overview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eqpmad2"/>
      <sheetName val="Main"/>
      <sheetName val="MWNANSSQ"/>
      <sheetName val="SW-TEO"/>
      <sheetName val="PKx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Financ. Overview"/>
      <sheetName val="Toolbox"/>
      <sheetName val="POWER ASSUMPTIONS"/>
      <sheetName val="P1012001"/>
      <sheetName val="G.1R-Shou COP Gf"/>
      <sheetName val="MWNANSSQ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Toolbox"/>
      <sheetName val="Open"/>
      <sheetName val="C01-1"/>
      <sheetName val="POWER ASSUMPTIONS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G.1R-Shou COP Gf"/>
      <sheetName val="四月份月报"/>
      <sheetName val="Toolbox"/>
      <sheetName val="Main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POWER ASSUMPTIONS"/>
      <sheetName val="基础编码"/>
      <sheetName val="G.1R-Shou COP Gf"/>
      <sheetName val="四月份月报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SW-TEO"/>
      <sheetName val="PKx"/>
      <sheetName val="本专科生奖助学金"/>
      <sheetName val="Financ. Overview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Toolbox"/>
      <sheetName val="学前"/>
      <sheetName val="C01-1"/>
      <sheetName val="POWER ASSUMPTIONS"/>
      <sheetName val="基础编码"/>
      <sheetName val="服兵役资助测算表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Toolbox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eqpmad2"/>
      <sheetName val="Main"/>
      <sheetName val="MWNANSSQ"/>
      <sheetName val="SW-TEO"/>
      <sheetName val="PKx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20141230"/>
      <sheetName val="20141030"/>
      <sheetName val="2014925"/>
      <sheetName val="20140831"/>
      <sheetName val="20140731"/>
      <sheetName val="20140531"/>
      <sheetName val="20140430"/>
      <sheetName val="20131218"/>
      <sheetName val="截止20131210"/>
      <sheetName val="截止20131205"/>
      <sheetName val="截止20131031日加付食堂餐费后及追加分配后(2)"/>
      <sheetName val="2013预算"/>
      <sheetName val="截止20131031日新控制数发生额 "/>
      <sheetName val="Sheet1"/>
      <sheetName val="截止20130930日新控制数发生额  "/>
      <sheetName val="截止20130831日新控制数发生额    "/>
      <sheetName val="截止20130731日新控制数发生额    (2)"/>
      <sheetName val="截止20130731日新控制数发生额   "/>
      <sheetName val="截止20130630日新控制数发生额  "/>
      <sheetName val="截止20130531日新控制数发生额 "/>
      <sheetName val="截止20130408日新控制数发生额 (3)"/>
      <sheetName val="截止20130428日新控制数发生额 "/>
      <sheetName val="截止20130331日新控制数发生额"/>
      <sheetName val="截止20130331"/>
      <sheetName val="截止20130228"/>
      <sheetName val="截止20130218实际发生额"/>
      <sheetName val="10-12年厉行节约分处室发生额 (4)"/>
      <sheetName val="10-12年厉行节约分处室发生额 (3)"/>
      <sheetName val="2010未剔除新增项目数 (2)"/>
      <sheetName val="截止20111231不剔除2011年新增项目     (2)"/>
      <sheetName val="1206新计算20121230实际发生额"/>
      <sheetName val="1206新计算与20121130实际发生额比较   "/>
      <sheetName val="追20121130实际发生额   "/>
      <sheetName val="追20121031剔除新增项目实际发生额   (4)"/>
      <sheetName val="追20121104实际发生额   (3)"/>
      <sheetName val="追20121031实际发生额   (2)"/>
      <sheetName val="追20121031实际发生额  "/>
      <sheetName val="20121011实际发生额 "/>
      <sheetName val="2012930实际发生额"/>
      <sheetName val="20120831实际发生额"/>
      <sheetName val="20120731实际发生额 "/>
      <sheetName val="20120630实际发生额"/>
      <sheetName val="20120531实际发生修改"/>
      <sheetName val="20120531实际发生"/>
      <sheetName val="截止20111231不剔除2011年新增项目    "/>
      <sheetName val="截止20111231剔除2011年新增项目审计用 (2)"/>
      <sheetName val="2010-2011非税收入三项费用统计表"/>
      <sheetName val="截止20111231剔除2011年新增项目审计用"/>
      <sheetName val="截止20111231剔除2011年新增项目审计用1"/>
      <sheetName val="截止20111231剔除2011年新增项目   "/>
      <sheetName val="截止20111223剔除2011年新增项目  "/>
      <sheetName val="截止20111205剔除2011年新增项目 "/>
      <sheetName val="截止20111031剔除2011年新增项目"/>
      <sheetName val="截止20110929剔除最新新增"/>
      <sheetName val="截止20110902剔除新增   (3)"/>
      <sheetName val="截止2011802剔除新增   (2)"/>
      <sheetName val="截止2011630剔除新增  "/>
      <sheetName val="截止5.31日超支处室发生额"/>
      <sheetName val="最终07-10年厉行节约分处室发生额 剔除新增项目 "/>
      <sheetName val="截止2011531剔除新增 "/>
      <sheetName val="截止2011517剔除新增"/>
      <sheetName val="截止2011517"/>
      <sheetName val="07-10年厉行节约分处室发生额 未剔除新增项目"/>
      <sheetName val="2010未剔除新增项目数"/>
      <sheetName val="2010年全年"/>
      <sheetName val="20101213"/>
      <sheetName val="20101109"/>
      <sheetName val="20101018"/>
      <sheetName val="截止20101008"/>
      <sheetName val="截止201008010"/>
      <sheetName val="截止20100707"/>
      <sheetName val="截止20100618"/>
      <sheetName val="截止20100603"/>
      <sheetName val="截至20100511"/>
      <sheetName val="截至20100421"/>
      <sheetName val="截至2010年4月6日"/>
      <sheetName val="07-09年厉行节约分处室发生额 (2)"/>
      <sheetName val="实际支出"/>
      <sheetName val="09年10月上报数据"/>
      <sheetName val="0910月账面数据"/>
      <sheetName val="控制表0905月"/>
      <sheetName val="基础数据"/>
      <sheetName val="07-09年厉行节约分处室发生额"/>
      <sheetName val="MWNANSSQ"/>
      <sheetName val="PJYSJLQH"/>
      <sheetName val="KXMNRTJB"/>
      <sheetName val="SYWSLKSE"/>
      <sheetName val="MVTSTQRY"/>
      <sheetName val="TVZKASRQ"/>
      <sheetName val="PQSYPOXR"/>
      <sheetName val="NDNYTNMQ"/>
      <sheetName val="NAAILKPN"/>
      <sheetName val="PVOTYPMP"/>
      <sheetName val="HWMRITPW"/>
      <sheetName val="P1012001"/>
      <sheetName val="PKx"/>
      <sheetName val="Main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Open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Toolbox"/>
      <sheetName val="Open"/>
      <sheetName val="eqpmad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7"/>
  <sheetViews>
    <sheetView tabSelected="1" topLeftCell="A5" workbookViewId="0">
      <selection activeCell="A13" sqref="A13:J13"/>
    </sheetView>
  </sheetViews>
  <sheetFormatPr defaultColWidth="8.88888888888889" defaultRowHeight="14.4"/>
  <cols>
    <col min="1" max="1" width="21.1296296296296" style="4" customWidth="1"/>
    <col min="2" max="2" width="11.6666666666667" style="4" customWidth="1"/>
    <col min="3" max="3" width="11.1296296296296" style="4" customWidth="1"/>
    <col min="4" max="4" width="9.37962962962963" style="4" customWidth="1"/>
    <col min="5" max="5" width="14.1296296296296" style="4" customWidth="1"/>
    <col min="6" max="6" width="14.6296296296296" style="4" customWidth="1"/>
    <col min="7" max="8" width="10.25" style="4" customWidth="1"/>
    <col min="9" max="9" width="14.75" style="4" customWidth="1"/>
    <col min="10" max="10" width="12.6666666666667" style="4" customWidth="1"/>
    <col min="11" max="11" width="14.6296296296296" style="4" customWidth="1"/>
    <col min="12" max="12" width="11.3796296296296" style="4" customWidth="1"/>
    <col min="13" max="13" width="13.5" style="4" customWidth="1"/>
    <col min="14" max="14" width="11.3796296296296" style="4" customWidth="1"/>
    <col min="15" max="16384" width="8.88888888888889" style="4"/>
  </cols>
  <sheetData>
    <row r="1" ht="28" customHeight="1" spans="1:1">
      <c r="A1" s="5" t="s">
        <v>0</v>
      </c>
    </row>
    <row r="2" ht="38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24" customHeight="1" spans="14:14">
      <c r="N3" s="149" t="s">
        <v>2</v>
      </c>
    </row>
    <row r="4" s="148" customFormat="1" ht="38" customHeight="1" spans="1:14">
      <c r="A4" s="150" t="s">
        <v>3</v>
      </c>
      <c r="B4" s="150" t="s">
        <v>4</v>
      </c>
      <c r="C4" s="150" t="s">
        <v>5</v>
      </c>
      <c r="D4" s="150" t="s">
        <v>6</v>
      </c>
      <c r="E4" s="150"/>
      <c r="F4" s="150"/>
      <c r="G4" s="150" t="s">
        <v>5</v>
      </c>
      <c r="H4" s="150" t="s">
        <v>7</v>
      </c>
      <c r="I4" s="150"/>
      <c r="J4" s="150"/>
      <c r="K4" s="150"/>
      <c r="L4" s="150" t="s">
        <v>5</v>
      </c>
      <c r="M4" s="150" t="s">
        <v>8</v>
      </c>
      <c r="N4" s="150" t="s">
        <v>9</v>
      </c>
    </row>
    <row r="5" s="148" customFormat="1" ht="75" customHeight="1" spans="1:14">
      <c r="A5" s="150"/>
      <c r="B5" s="150"/>
      <c r="C5" s="150"/>
      <c r="D5" s="150" t="s">
        <v>10</v>
      </c>
      <c r="E5" s="150" t="s">
        <v>11</v>
      </c>
      <c r="F5" s="150" t="s">
        <v>12</v>
      </c>
      <c r="G5" s="150"/>
      <c r="H5" s="150" t="s">
        <v>10</v>
      </c>
      <c r="I5" s="150" t="s">
        <v>12</v>
      </c>
      <c r="J5" s="150" t="s">
        <v>11</v>
      </c>
      <c r="K5" s="150" t="s">
        <v>13</v>
      </c>
      <c r="L5" s="150"/>
      <c r="M5" s="150"/>
      <c r="N5" s="150"/>
    </row>
    <row r="6" s="149" customFormat="1" ht="40" customHeight="1" spans="1:14">
      <c r="A6" s="151" t="s">
        <v>14</v>
      </c>
      <c r="B6" s="152">
        <f>SUM(B7:B12)</f>
        <v>2369.522</v>
      </c>
      <c r="C6" s="151"/>
      <c r="D6" s="151">
        <f>SUM(E6:F6)</f>
        <v>2196.56</v>
      </c>
      <c r="E6" s="151">
        <f>SUM(E7:E12)</f>
        <v>2030.16</v>
      </c>
      <c r="F6" s="151">
        <f>SUM(F7:F12)</f>
        <v>166.4</v>
      </c>
      <c r="G6" s="151"/>
      <c r="H6" s="152">
        <f>SUM(H7:H10)</f>
        <v>128.922</v>
      </c>
      <c r="I6" s="152">
        <f>SUM(I7:I12)</f>
        <v>103.278</v>
      </c>
      <c r="J6" s="152">
        <f>SUM(J7:J12)</f>
        <v>25.644</v>
      </c>
      <c r="K6" s="151"/>
      <c r="L6" s="151"/>
      <c r="M6" s="152">
        <f>SUM(M7:M12)</f>
        <v>44.04</v>
      </c>
      <c r="N6" s="151"/>
    </row>
    <row r="7" s="149" customFormat="1" ht="40" customHeight="1" spans="1:14">
      <c r="A7" s="151" t="s">
        <v>15</v>
      </c>
      <c r="B7" s="151">
        <f>D7+H7+M7</f>
        <v>2285.52</v>
      </c>
      <c r="C7" s="151" t="s">
        <v>16</v>
      </c>
      <c r="D7" s="151">
        <f>SUM(E7:F7)</f>
        <v>2196.56</v>
      </c>
      <c r="E7" s="151">
        <f>中职免学费!N6</f>
        <v>2030.16</v>
      </c>
      <c r="F7" s="151">
        <f>中职助学金!M6</f>
        <v>166.4</v>
      </c>
      <c r="G7" s="151" t="s">
        <v>17</v>
      </c>
      <c r="H7" s="152">
        <f>I7+J7+K7</f>
        <v>88.96</v>
      </c>
      <c r="I7" s="152">
        <f>高中助学金!AF9</f>
        <v>68.6</v>
      </c>
      <c r="J7" s="152">
        <f>高中免学费!U8</f>
        <v>20.36</v>
      </c>
      <c r="K7" s="151">
        <f>高中免费教科书!E6</f>
        <v>0</v>
      </c>
      <c r="L7" s="151" t="s">
        <v>18</v>
      </c>
      <c r="M7" s="151"/>
      <c r="N7" s="151"/>
    </row>
    <row r="8" s="149" customFormat="1" ht="40" customHeight="1" spans="1:14">
      <c r="A8" s="151" t="s">
        <v>19</v>
      </c>
      <c r="B8" s="152">
        <f t="shared" ref="B7:B12" si="0">D8+H8+M8</f>
        <v>14.864</v>
      </c>
      <c r="C8" s="151"/>
      <c r="D8" s="151"/>
      <c r="E8" s="151"/>
      <c r="F8" s="151"/>
      <c r="G8" s="151" t="s">
        <v>17</v>
      </c>
      <c r="H8" s="152">
        <f>I8+J8+K8</f>
        <v>10.344</v>
      </c>
      <c r="I8" s="152">
        <f>高中助学金!AF13</f>
        <v>8.84</v>
      </c>
      <c r="J8" s="152">
        <f>高中免学费!U12</f>
        <v>1.504</v>
      </c>
      <c r="K8" s="151"/>
      <c r="L8" s="151" t="s">
        <v>18</v>
      </c>
      <c r="M8" s="151">
        <f>幼儿!AA12</f>
        <v>4.52</v>
      </c>
      <c r="N8" s="151"/>
    </row>
    <row r="9" s="149" customFormat="1" ht="40" customHeight="1" spans="1:14">
      <c r="A9" s="151" t="s">
        <v>20</v>
      </c>
      <c r="B9" s="151">
        <f t="shared" si="0"/>
        <v>11.98</v>
      </c>
      <c r="C9" s="151"/>
      <c r="D9" s="151"/>
      <c r="E9" s="151"/>
      <c r="F9" s="151"/>
      <c r="G9" s="151" t="s">
        <v>17</v>
      </c>
      <c r="H9" s="152">
        <f>I9+J9+K9</f>
        <v>7.66</v>
      </c>
      <c r="I9" s="152">
        <f>高中助学金!AF12</f>
        <v>6.308</v>
      </c>
      <c r="J9" s="152">
        <f>高中免学费!U11</f>
        <v>1.352</v>
      </c>
      <c r="K9" s="151"/>
      <c r="L9" s="151" t="s">
        <v>18</v>
      </c>
      <c r="M9" s="151">
        <f>幼儿!AA11</f>
        <v>4.32</v>
      </c>
      <c r="N9" s="151"/>
    </row>
    <row r="10" s="149" customFormat="1" ht="40" customHeight="1" spans="1:14">
      <c r="A10" s="153" t="s">
        <v>21</v>
      </c>
      <c r="B10" s="152">
        <f t="shared" si="0"/>
        <v>43.126</v>
      </c>
      <c r="C10" s="154"/>
      <c r="D10" s="154"/>
      <c r="E10" s="154"/>
      <c r="F10" s="154"/>
      <c r="G10" s="151" t="s">
        <v>17</v>
      </c>
      <c r="H10" s="152">
        <f>I10+J10+K10</f>
        <v>21.958</v>
      </c>
      <c r="I10" s="152">
        <f>高中助学金!AF11</f>
        <v>19.53</v>
      </c>
      <c r="J10" s="152">
        <f>高中免学费!U10</f>
        <v>2.428</v>
      </c>
      <c r="K10" s="151"/>
      <c r="L10" s="151" t="s">
        <v>18</v>
      </c>
      <c r="M10" s="152">
        <f>幼儿!AA8</f>
        <v>21.168</v>
      </c>
      <c r="N10" s="154"/>
    </row>
    <row r="11" s="149" customFormat="1" ht="40" customHeight="1" spans="1:14">
      <c r="A11" s="153" t="s">
        <v>22</v>
      </c>
      <c r="B11" s="152">
        <f t="shared" si="0"/>
        <v>10.332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1" t="s">
        <v>18</v>
      </c>
      <c r="M11" s="152">
        <f>幼儿!AA9</f>
        <v>10.332</v>
      </c>
      <c r="N11" s="154"/>
    </row>
    <row r="12" s="149" customFormat="1" ht="40" customHeight="1" spans="1:14">
      <c r="A12" s="153" t="s">
        <v>23</v>
      </c>
      <c r="B12" s="151">
        <f t="shared" si="0"/>
        <v>3.7</v>
      </c>
      <c r="C12" s="154"/>
      <c r="D12" s="154"/>
      <c r="E12" s="154"/>
      <c r="F12" s="154"/>
      <c r="G12" s="154"/>
      <c r="H12" s="154"/>
      <c r="I12" s="154"/>
      <c r="J12" s="154"/>
      <c r="K12" s="154"/>
      <c r="L12" s="151" t="s">
        <v>18</v>
      </c>
      <c r="M12" s="152">
        <f>幼儿!AA10</f>
        <v>3.7</v>
      </c>
      <c r="N12" s="154"/>
    </row>
    <row r="13" ht="22" customHeight="1" spans="1:10">
      <c r="A13" s="155" t="s">
        <v>24</v>
      </c>
      <c r="B13" s="155"/>
      <c r="C13" s="155"/>
      <c r="D13" s="155"/>
      <c r="E13" s="155"/>
      <c r="F13" s="155"/>
      <c r="G13" s="155"/>
      <c r="H13" s="155"/>
      <c r="I13" s="155"/>
      <c r="J13" s="155"/>
    </row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</sheetData>
  <mergeCells count="12">
    <mergeCell ref="A2:N2"/>
    <mergeCell ref="B3:K3"/>
    <mergeCell ref="D4:F4"/>
    <mergeCell ref="H4:K4"/>
    <mergeCell ref="A13:J13"/>
    <mergeCell ref="A4:A5"/>
    <mergeCell ref="B4:B5"/>
    <mergeCell ref="C4:C5"/>
    <mergeCell ref="G4:G5"/>
    <mergeCell ref="L4:L5"/>
    <mergeCell ref="M4:M5"/>
    <mergeCell ref="N4:N5"/>
  </mergeCells>
  <printOptions horizontalCentered="1"/>
  <pageMargins left="0.590277777777778" right="0.590277777777778" top="0.786805555555556" bottom="0.786805555555556" header="0.298611111111111" footer="0.298611111111111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1"/>
  <sheetViews>
    <sheetView zoomScale="55" zoomScaleNormal="55" zoomScaleSheetLayoutView="70" workbookViewId="0">
      <pane xSplit="1" topLeftCell="B1" activePane="topRight" state="frozen"/>
      <selection/>
      <selection pane="topRight" activeCell="B1" sqref="B1"/>
    </sheetView>
  </sheetViews>
  <sheetFormatPr defaultColWidth="10" defaultRowHeight="14.4"/>
  <cols>
    <col min="1" max="1" width="18.1759259259259" style="4" customWidth="1"/>
    <col min="2" max="2" width="12.1203703703704" style="4" customWidth="1"/>
    <col min="3" max="3" width="11.6666666666667" style="117" customWidth="1"/>
    <col min="4" max="4" width="8.61111111111111" style="117" customWidth="1"/>
    <col min="5" max="24" width="9.28703703703704" style="117" customWidth="1"/>
    <col min="25" max="26" width="15.1481481481481" style="117" customWidth="1"/>
    <col min="27" max="27" width="9.58333333333333" style="117" customWidth="1"/>
    <col min="28" max="28" width="9.08333333333333" style="117" customWidth="1"/>
    <col min="29" max="16384" width="10" style="118"/>
  </cols>
  <sheetData>
    <row r="1" ht="49" customHeight="1" spans="1:1">
      <c r="A1" s="119" t="s">
        <v>25</v>
      </c>
    </row>
    <row r="2" ht="114" customHeight="1" spans="1:28">
      <c r="A2" s="120" t="s">
        <v>26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42"/>
    </row>
    <row r="3" ht="27.75" customHeight="1" spans="1:28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43" t="s">
        <v>2</v>
      </c>
      <c r="AB3" s="144"/>
    </row>
    <row r="4" s="115" customFormat="1" ht="75" customHeight="1" spans="1:28">
      <c r="A4" s="122" t="s">
        <v>27</v>
      </c>
      <c r="B4" s="122" t="s">
        <v>28</v>
      </c>
      <c r="C4" s="123" t="s">
        <v>29</v>
      </c>
      <c r="D4" s="122" t="s">
        <v>30</v>
      </c>
      <c r="E4" s="87" t="s">
        <v>31</v>
      </c>
      <c r="F4" s="87"/>
      <c r="G4" s="87"/>
      <c r="H4" s="87"/>
      <c r="I4" s="124" t="s">
        <v>32</v>
      </c>
      <c r="J4" s="124"/>
      <c r="K4" s="124"/>
      <c r="L4" s="124"/>
      <c r="M4" s="124"/>
      <c r="N4" s="124"/>
      <c r="O4" s="130" t="s">
        <v>33</v>
      </c>
      <c r="P4" s="131"/>
      <c r="Q4" s="131"/>
      <c r="R4" s="131"/>
      <c r="S4" s="131"/>
      <c r="T4" s="131"/>
      <c r="U4" s="124" t="s">
        <v>34</v>
      </c>
      <c r="V4" s="124" t="s">
        <v>35</v>
      </c>
      <c r="W4" s="124"/>
      <c r="X4" s="124"/>
      <c r="Y4" s="124" t="s">
        <v>36</v>
      </c>
      <c r="Z4" s="130" t="s">
        <v>37</v>
      </c>
      <c r="AA4" s="130" t="s">
        <v>38</v>
      </c>
      <c r="AB4" s="49" t="s">
        <v>9</v>
      </c>
    </row>
    <row r="5" s="115" customFormat="1" ht="51" customHeight="1" spans="1:28">
      <c r="A5" s="122"/>
      <c r="B5" s="122"/>
      <c r="C5" s="123"/>
      <c r="D5" s="122"/>
      <c r="E5" s="124" t="s">
        <v>39</v>
      </c>
      <c r="F5" s="124" t="s">
        <v>40</v>
      </c>
      <c r="G5" s="124" t="s">
        <v>41</v>
      </c>
      <c r="H5" s="124" t="s">
        <v>42</v>
      </c>
      <c r="I5" s="124" t="s">
        <v>4</v>
      </c>
      <c r="J5" s="124" t="s">
        <v>39</v>
      </c>
      <c r="K5" s="124" t="s">
        <v>40</v>
      </c>
      <c r="L5" s="124" t="s">
        <v>41</v>
      </c>
      <c r="M5" s="124" t="s">
        <v>42</v>
      </c>
      <c r="N5" s="124" t="s">
        <v>43</v>
      </c>
      <c r="O5" s="124" t="s">
        <v>4</v>
      </c>
      <c r="P5" s="124" t="s">
        <v>39</v>
      </c>
      <c r="Q5" s="124" t="s">
        <v>40</v>
      </c>
      <c r="R5" s="124" t="s">
        <v>41</v>
      </c>
      <c r="S5" s="124" t="s">
        <v>42</v>
      </c>
      <c r="T5" s="124" t="s">
        <v>43</v>
      </c>
      <c r="U5" s="124" t="s">
        <v>4</v>
      </c>
      <c r="V5" s="137" t="s">
        <v>10</v>
      </c>
      <c r="W5" s="124" t="s">
        <v>39</v>
      </c>
      <c r="X5" s="138" t="s">
        <v>40</v>
      </c>
      <c r="Y5" s="138" t="s">
        <v>39</v>
      </c>
      <c r="Z5" s="145" t="s">
        <v>40</v>
      </c>
      <c r="AA5" s="145" t="s">
        <v>41</v>
      </c>
      <c r="AB5" s="49"/>
    </row>
    <row r="6" s="116" customFormat="1" ht="51" customHeight="1" spans="1:28">
      <c r="A6" s="87" t="s">
        <v>44</v>
      </c>
      <c r="B6" s="125">
        <v>48445</v>
      </c>
      <c r="C6" s="125"/>
      <c r="D6" s="125">
        <v>3914</v>
      </c>
      <c r="E6" s="125"/>
      <c r="F6" s="125"/>
      <c r="G6" s="125"/>
      <c r="H6" s="125"/>
      <c r="I6" s="125">
        <v>391.4</v>
      </c>
      <c r="J6" s="125">
        <v>234.8</v>
      </c>
      <c r="K6" s="125">
        <v>64.9</v>
      </c>
      <c r="L6" s="132">
        <f>SUM(L8:L13)</f>
        <v>35.7984</v>
      </c>
      <c r="M6" s="132">
        <f t="shared" ref="M6:M12" si="0">N6-L6</f>
        <v>55.9016</v>
      </c>
      <c r="N6" s="125">
        <v>91.7</v>
      </c>
      <c r="O6" s="125">
        <v>391.4</v>
      </c>
      <c r="P6" s="125">
        <v>181.7</v>
      </c>
      <c r="Q6" s="125">
        <v>97.5</v>
      </c>
      <c r="R6" s="139">
        <f>SUM(R8:R13)</f>
        <v>44.04</v>
      </c>
      <c r="S6" s="139">
        <f>T6-R6</f>
        <v>68.16</v>
      </c>
      <c r="T6" s="125">
        <v>112.2</v>
      </c>
      <c r="U6" s="125">
        <f>V6+Y6+Z6</f>
        <v>279.2</v>
      </c>
      <c r="V6" s="125">
        <v>300.2</v>
      </c>
      <c r="W6" s="125">
        <v>194.5</v>
      </c>
      <c r="X6" s="125">
        <v>105.7</v>
      </c>
      <c r="Y6" s="125">
        <v>-12.8</v>
      </c>
      <c r="Z6" s="125">
        <v>-8.2</v>
      </c>
      <c r="AA6" s="139">
        <v>44.04</v>
      </c>
      <c r="AB6" s="146"/>
    </row>
    <row r="7" s="116" customFormat="1" ht="51" customHeight="1" spans="1:28">
      <c r="A7" s="18" t="s">
        <v>45</v>
      </c>
      <c r="B7" s="18">
        <v>36877</v>
      </c>
      <c r="C7" s="126">
        <v>0.075</v>
      </c>
      <c r="D7" s="18">
        <v>2979</v>
      </c>
      <c r="E7" s="67">
        <v>0.599865726753944</v>
      </c>
      <c r="F7" s="67">
        <v>0.16012084592145</v>
      </c>
      <c r="G7" s="69">
        <f t="shared" ref="G7:G12" si="1">0.24*0.4</f>
        <v>0.096</v>
      </c>
      <c r="H7" s="69">
        <f t="shared" ref="H7:H12" si="2">0.24*0.6</f>
        <v>0.144</v>
      </c>
      <c r="I7" s="18">
        <v>297.9</v>
      </c>
      <c r="J7" s="18">
        <v>178.7</v>
      </c>
      <c r="K7" s="18">
        <v>47.7</v>
      </c>
      <c r="L7" s="18">
        <f t="shared" ref="L7:L12" si="3">N7*0.4</f>
        <v>28.6</v>
      </c>
      <c r="M7" s="18">
        <f t="shared" si="0"/>
        <v>42.9</v>
      </c>
      <c r="N7" s="18">
        <v>71.5</v>
      </c>
      <c r="O7" s="18">
        <v>297.9</v>
      </c>
      <c r="P7" s="18">
        <v>138.3</v>
      </c>
      <c r="Q7" s="18">
        <v>71.6</v>
      </c>
      <c r="R7" s="140">
        <f t="shared" ref="R7:R12" si="4">T7*0.4</f>
        <v>35.2</v>
      </c>
      <c r="S7" s="140">
        <f t="shared" ref="S7:S12" si="5">T7-R7</f>
        <v>52.8</v>
      </c>
      <c r="T7" s="18">
        <v>88</v>
      </c>
      <c r="U7" s="125">
        <f t="shared" ref="U7:U13" si="6">V7+Y7+Z7</f>
        <v>209.9</v>
      </c>
      <c r="V7" s="18">
        <v>214.4</v>
      </c>
      <c r="W7" s="18">
        <v>141.6</v>
      </c>
      <c r="X7" s="18">
        <v>72.8</v>
      </c>
      <c r="Y7" s="18">
        <v>-3.29999999999998</v>
      </c>
      <c r="Z7" s="18">
        <v>-1.2</v>
      </c>
      <c r="AA7" s="147">
        <v>35.2</v>
      </c>
      <c r="AB7" s="146"/>
    </row>
    <row r="8" s="116" customFormat="1" ht="51" customHeight="1" spans="1:28">
      <c r="A8" s="18" t="s">
        <v>21</v>
      </c>
      <c r="B8" s="127">
        <v>22167</v>
      </c>
      <c r="C8" s="126">
        <v>0.075</v>
      </c>
      <c r="D8" s="128">
        <v>1791</v>
      </c>
      <c r="E8" s="67">
        <v>0.6</v>
      </c>
      <c r="F8" s="67">
        <v>0.16</v>
      </c>
      <c r="G8" s="69">
        <f t="shared" si="1"/>
        <v>0.096</v>
      </c>
      <c r="H8" s="69">
        <f t="shared" si="2"/>
        <v>0.144</v>
      </c>
      <c r="I8" s="133">
        <v>179.1</v>
      </c>
      <c r="J8" s="134">
        <f t="shared" ref="J8:J10" si="7">I8*E8</f>
        <v>107.46</v>
      </c>
      <c r="K8" s="134">
        <f t="shared" ref="K8:K10" si="8">(I8-J8)*0.4</f>
        <v>28.656</v>
      </c>
      <c r="L8" s="135">
        <f t="shared" si="3"/>
        <v>17.1936</v>
      </c>
      <c r="M8" s="135">
        <f t="shared" si="0"/>
        <v>25.7904</v>
      </c>
      <c r="N8" s="135">
        <f t="shared" ref="N8:N10" si="9">I8-J8-K8</f>
        <v>42.984</v>
      </c>
      <c r="O8" s="133">
        <v>179.1</v>
      </c>
      <c r="P8" s="133">
        <v>83.13</v>
      </c>
      <c r="Q8" s="133">
        <v>43.05</v>
      </c>
      <c r="R8" s="140">
        <f t="shared" si="4"/>
        <v>21.168</v>
      </c>
      <c r="S8" s="140">
        <f t="shared" si="5"/>
        <v>31.752</v>
      </c>
      <c r="T8" s="135">
        <f>O8-P8-Q8</f>
        <v>52.92</v>
      </c>
      <c r="U8" s="125">
        <f t="shared" si="6"/>
        <v>126.18</v>
      </c>
      <c r="V8" s="133">
        <v>130.8</v>
      </c>
      <c r="W8" s="133">
        <v>130.8</v>
      </c>
      <c r="X8" s="133">
        <v>0</v>
      </c>
      <c r="Y8" s="18">
        <v>-2.01</v>
      </c>
      <c r="Z8" s="18">
        <f t="shared" ref="Z8:Z10" si="10">P8+Q8-V8-Y8</f>
        <v>-2.61000000000002</v>
      </c>
      <c r="AA8" s="147">
        <v>21.168</v>
      </c>
      <c r="AB8" s="146"/>
    </row>
    <row r="9" s="116" customFormat="1" ht="51" customHeight="1" spans="1:28">
      <c r="A9" s="18" t="s">
        <v>22</v>
      </c>
      <c r="B9" s="19">
        <v>10816</v>
      </c>
      <c r="C9" s="126">
        <v>0.075</v>
      </c>
      <c r="D9" s="129">
        <v>873</v>
      </c>
      <c r="E9" s="67">
        <v>0.6</v>
      </c>
      <c r="F9" s="67">
        <v>0.16</v>
      </c>
      <c r="G9" s="69">
        <f t="shared" si="1"/>
        <v>0.096</v>
      </c>
      <c r="H9" s="69">
        <f t="shared" si="2"/>
        <v>0.144</v>
      </c>
      <c r="I9" s="133">
        <v>87.3</v>
      </c>
      <c r="J9" s="134">
        <f t="shared" si="7"/>
        <v>52.38</v>
      </c>
      <c r="K9" s="134">
        <f t="shared" si="8"/>
        <v>13.968</v>
      </c>
      <c r="L9" s="135">
        <f t="shared" si="3"/>
        <v>8.3808</v>
      </c>
      <c r="M9" s="135">
        <f t="shared" si="0"/>
        <v>12.5712</v>
      </c>
      <c r="N9" s="135">
        <f t="shared" si="9"/>
        <v>20.952</v>
      </c>
      <c r="O9" s="133">
        <v>87.3</v>
      </c>
      <c r="P9" s="133">
        <v>40.49</v>
      </c>
      <c r="Q9" s="133">
        <v>20.98</v>
      </c>
      <c r="R9" s="140">
        <f t="shared" si="4"/>
        <v>10.332</v>
      </c>
      <c r="S9" s="140">
        <f t="shared" si="5"/>
        <v>15.498</v>
      </c>
      <c r="T9" s="135">
        <f t="shared" ref="T8:T10" si="11">O9-P9-Q9</f>
        <v>25.83</v>
      </c>
      <c r="U9" s="125">
        <f t="shared" si="6"/>
        <v>61.47</v>
      </c>
      <c r="V9" s="133">
        <v>62.2</v>
      </c>
      <c r="W9" s="133">
        <v>0</v>
      </c>
      <c r="X9" s="133">
        <v>62.2</v>
      </c>
      <c r="Y9" s="18">
        <v>-0.96</v>
      </c>
      <c r="Z9" s="18">
        <f t="shared" si="10"/>
        <v>0.229999999999996</v>
      </c>
      <c r="AA9" s="147">
        <v>10.332</v>
      </c>
      <c r="AB9" s="146"/>
    </row>
    <row r="10" s="116" customFormat="1" ht="51" customHeight="1" spans="1:28">
      <c r="A10" s="18" t="s">
        <v>23</v>
      </c>
      <c r="B10" s="127">
        <v>3894</v>
      </c>
      <c r="C10" s="126">
        <v>0.075</v>
      </c>
      <c r="D10" s="129">
        <v>315</v>
      </c>
      <c r="E10" s="67">
        <v>0.6</v>
      </c>
      <c r="F10" s="67">
        <v>0.16</v>
      </c>
      <c r="G10" s="69">
        <f t="shared" si="1"/>
        <v>0.096</v>
      </c>
      <c r="H10" s="69">
        <f t="shared" si="2"/>
        <v>0.144</v>
      </c>
      <c r="I10" s="133">
        <v>31.5</v>
      </c>
      <c r="J10" s="134">
        <f t="shared" si="7"/>
        <v>18.9</v>
      </c>
      <c r="K10" s="134">
        <f t="shared" si="8"/>
        <v>5.04</v>
      </c>
      <c r="L10" s="135">
        <f t="shared" si="3"/>
        <v>3.024</v>
      </c>
      <c r="M10" s="135">
        <f t="shared" si="0"/>
        <v>4.536</v>
      </c>
      <c r="N10" s="135">
        <f t="shared" si="9"/>
        <v>7.56</v>
      </c>
      <c r="O10" s="133">
        <v>31.5</v>
      </c>
      <c r="P10" s="133">
        <v>14.68</v>
      </c>
      <c r="Q10" s="133">
        <v>7.57</v>
      </c>
      <c r="R10" s="140">
        <f t="shared" si="4"/>
        <v>3.7</v>
      </c>
      <c r="S10" s="140">
        <f t="shared" si="5"/>
        <v>5.55</v>
      </c>
      <c r="T10" s="135">
        <f t="shared" si="11"/>
        <v>9.25</v>
      </c>
      <c r="U10" s="125">
        <f t="shared" si="6"/>
        <v>22.25</v>
      </c>
      <c r="V10" s="133">
        <v>21.4</v>
      </c>
      <c r="W10" s="133">
        <v>10.8</v>
      </c>
      <c r="X10" s="133">
        <v>10.6</v>
      </c>
      <c r="Y10" s="18">
        <v>-0.33</v>
      </c>
      <c r="Z10" s="18">
        <f t="shared" si="10"/>
        <v>1.18</v>
      </c>
      <c r="AA10" s="147">
        <v>3.7</v>
      </c>
      <c r="AB10" s="146"/>
    </row>
    <row r="11" s="116" customFormat="1" ht="51" customHeight="1" spans="1:28">
      <c r="A11" s="18" t="s">
        <v>20</v>
      </c>
      <c r="B11" s="18">
        <v>4537</v>
      </c>
      <c r="C11" s="126">
        <v>0.075</v>
      </c>
      <c r="D11" s="18">
        <v>367</v>
      </c>
      <c r="E11" s="67">
        <v>0.599455040871935</v>
      </c>
      <c r="F11" s="67">
        <v>0.160762942779292</v>
      </c>
      <c r="G11" s="69">
        <f t="shared" si="1"/>
        <v>0.096</v>
      </c>
      <c r="H11" s="69">
        <f t="shared" si="2"/>
        <v>0.144</v>
      </c>
      <c r="I11" s="18">
        <v>36.7</v>
      </c>
      <c r="J11" s="18">
        <v>22</v>
      </c>
      <c r="K11" s="18">
        <v>5.9</v>
      </c>
      <c r="L11" s="135">
        <f t="shared" si="3"/>
        <v>3.52</v>
      </c>
      <c r="M11" s="135">
        <f t="shared" si="0"/>
        <v>5.28</v>
      </c>
      <c r="N11" s="18">
        <v>8.8</v>
      </c>
      <c r="O11" s="18">
        <v>36.7</v>
      </c>
      <c r="P11" s="18">
        <v>17</v>
      </c>
      <c r="Q11" s="18">
        <v>8.9</v>
      </c>
      <c r="R11" s="140">
        <f t="shared" si="4"/>
        <v>4.32</v>
      </c>
      <c r="S11" s="140">
        <f t="shared" si="5"/>
        <v>6.48</v>
      </c>
      <c r="T11" s="18">
        <v>10.8</v>
      </c>
      <c r="U11" s="125">
        <f t="shared" si="6"/>
        <v>25.9</v>
      </c>
      <c r="V11" s="18">
        <v>25.8</v>
      </c>
      <c r="W11" s="18">
        <v>17.1</v>
      </c>
      <c r="X11" s="18">
        <v>8.7</v>
      </c>
      <c r="Y11" s="18">
        <v>-0.100000000000001</v>
      </c>
      <c r="Z11" s="18">
        <v>0.200000000000001</v>
      </c>
      <c r="AA11" s="147">
        <v>4.32</v>
      </c>
      <c r="AB11" s="146"/>
    </row>
    <row r="12" s="116" customFormat="1" ht="51" customHeight="1" spans="1:28">
      <c r="A12" s="18" t="s">
        <v>19</v>
      </c>
      <c r="B12" s="18">
        <v>4746</v>
      </c>
      <c r="C12" s="126">
        <v>0.075</v>
      </c>
      <c r="D12" s="18">
        <v>383</v>
      </c>
      <c r="E12" s="67">
        <v>0.600522193211488</v>
      </c>
      <c r="F12" s="67">
        <v>0.159268929503916</v>
      </c>
      <c r="G12" s="69">
        <f t="shared" si="1"/>
        <v>0.096</v>
      </c>
      <c r="H12" s="69">
        <f t="shared" si="2"/>
        <v>0.144</v>
      </c>
      <c r="I12" s="18">
        <v>38.3</v>
      </c>
      <c r="J12" s="18">
        <v>23</v>
      </c>
      <c r="K12" s="18">
        <v>6.1</v>
      </c>
      <c r="L12" s="135">
        <f t="shared" si="3"/>
        <v>3.68</v>
      </c>
      <c r="M12" s="135">
        <f t="shared" si="0"/>
        <v>5.52</v>
      </c>
      <c r="N12" s="18">
        <v>9.2</v>
      </c>
      <c r="O12" s="18">
        <v>38.3</v>
      </c>
      <c r="P12" s="18">
        <v>17.8</v>
      </c>
      <c r="Q12" s="18">
        <v>9.2</v>
      </c>
      <c r="R12" s="140">
        <f t="shared" si="4"/>
        <v>4.52</v>
      </c>
      <c r="S12" s="140">
        <f t="shared" si="5"/>
        <v>6.78</v>
      </c>
      <c r="T12" s="18">
        <v>11.3</v>
      </c>
      <c r="U12" s="125">
        <f t="shared" si="6"/>
        <v>27</v>
      </c>
      <c r="V12" s="18">
        <v>30.9</v>
      </c>
      <c r="W12" s="18">
        <v>20.4</v>
      </c>
      <c r="X12" s="18">
        <v>10.5</v>
      </c>
      <c r="Y12" s="18">
        <v>-2.6</v>
      </c>
      <c r="Z12" s="18">
        <v>-1.3</v>
      </c>
      <c r="AA12" s="147">
        <v>4.52</v>
      </c>
      <c r="AB12" s="146"/>
    </row>
    <row r="13" s="116" customFormat="1" ht="51" customHeight="1" spans="1:28">
      <c r="A13" s="18" t="s">
        <v>46</v>
      </c>
      <c r="B13" s="18">
        <v>2285</v>
      </c>
      <c r="C13" s="126">
        <v>0.075</v>
      </c>
      <c r="D13" s="18">
        <v>185</v>
      </c>
      <c r="E13" s="67">
        <v>0.6</v>
      </c>
      <c r="F13" s="67">
        <v>0.281081081081081</v>
      </c>
      <c r="G13" s="68"/>
      <c r="H13" s="67">
        <v>0.12</v>
      </c>
      <c r="I13" s="18">
        <v>18.5</v>
      </c>
      <c r="J13" s="18">
        <v>11.1</v>
      </c>
      <c r="K13" s="18">
        <v>5.2</v>
      </c>
      <c r="L13" s="18">
        <v>0</v>
      </c>
      <c r="M13" s="18">
        <v>2.2</v>
      </c>
      <c r="N13" s="18">
        <v>2.2</v>
      </c>
      <c r="O13" s="18">
        <v>18.5</v>
      </c>
      <c r="P13" s="18">
        <v>8.6</v>
      </c>
      <c r="Q13" s="18">
        <v>7.8</v>
      </c>
      <c r="R13" s="141">
        <v>0</v>
      </c>
      <c r="S13" s="141">
        <v>2.1</v>
      </c>
      <c r="T13" s="18">
        <v>2.1</v>
      </c>
      <c r="U13" s="125">
        <f t="shared" si="6"/>
        <v>16.4</v>
      </c>
      <c r="V13" s="18">
        <v>29.1</v>
      </c>
      <c r="W13" s="18">
        <v>15.4</v>
      </c>
      <c r="X13" s="18">
        <v>13.7</v>
      </c>
      <c r="Y13" s="18">
        <v>-6.8</v>
      </c>
      <c r="Z13" s="18">
        <v>-5.9</v>
      </c>
      <c r="AA13" s="147">
        <v>0</v>
      </c>
      <c r="AB13" s="146"/>
    </row>
    <row r="14" s="116" customFormat="1" ht="20.1" customHeight="1" spans="1:28">
      <c r="A14" s="4"/>
      <c r="B14" s="4"/>
      <c r="C14" s="117"/>
      <c r="D14" s="117"/>
      <c r="E14" s="117"/>
      <c r="F14" s="117"/>
      <c r="G14" s="117"/>
      <c r="H14" s="117"/>
      <c r="I14" s="117"/>
      <c r="J14" s="136"/>
      <c r="K14" s="136"/>
      <c r="L14" s="136"/>
      <c r="M14" s="136"/>
      <c r="N14" s="117"/>
      <c r="O14" s="117"/>
      <c r="P14" s="136"/>
      <c r="Q14" s="136"/>
      <c r="R14" s="136"/>
      <c r="S14" s="136"/>
      <c r="T14" s="117"/>
      <c r="U14" s="117"/>
      <c r="V14" s="117"/>
      <c r="W14" s="117"/>
      <c r="X14" s="117"/>
      <c r="Y14" s="117"/>
      <c r="Z14" s="117"/>
      <c r="AA14" s="117"/>
      <c r="AB14" s="117"/>
    </row>
    <row r="15" s="116" customFormat="1" ht="20.1" customHeight="1" spans="1:28">
      <c r="A15" s="4"/>
      <c r="B15" s="4"/>
      <c r="C15" s="117"/>
      <c r="D15" s="117"/>
      <c r="E15" s="117"/>
      <c r="F15" s="117"/>
      <c r="G15" s="117"/>
      <c r="H15" s="117"/>
      <c r="I15" s="117"/>
      <c r="J15" s="136"/>
      <c r="K15" s="136"/>
      <c r="L15" s="136"/>
      <c r="M15" s="136"/>
      <c r="N15" s="117"/>
      <c r="O15" s="117"/>
      <c r="P15" s="136"/>
      <c r="Q15" s="136"/>
      <c r="R15" s="136"/>
      <c r="S15" s="136"/>
      <c r="T15" s="117"/>
      <c r="U15" s="117"/>
      <c r="V15" s="117"/>
      <c r="W15" s="117"/>
      <c r="X15" s="117"/>
      <c r="Y15" s="117"/>
      <c r="Z15" s="117"/>
      <c r="AA15" s="117"/>
      <c r="AB15" s="117"/>
    </row>
    <row r="16" s="116" customFormat="1" ht="20.1" customHeight="1" spans="1:28">
      <c r="A16" s="4"/>
      <c r="B16" s="4"/>
      <c r="C16" s="117"/>
      <c r="D16" s="117"/>
      <c r="E16" s="117"/>
      <c r="F16" s="117"/>
      <c r="G16" s="117"/>
      <c r="H16" s="117"/>
      <c r="I16" s="117"/>
      <c r="J16" s="136"/>
      <c r="K16" s="136"/>
      <c r="L16" s="136"/>
      <c r="M16" s="136"/>
      <c r="N16" s="117"/>
      <c r="O16" s="117"/>
      <c r="P16" s="136"/>
      <c r="Q16" s="136"/>
      <c r="R16" s="136"/>
      <c r="S16" s="136"/>
      <c r="T16" s="117"/>
      <c r="U16" s="117"/>
      <c r="V16" s="117"/>
      <c r="W16" s="117"/>
      <c r="X16" s="117"/>
      <c r="Y16" s="117"/>
      <c r="Z16" s="117"/>
      <c r="AA16" s="117"/>
      <c r="AB16" s="117"/>
    </row>
    <row r="17" s="116" customFormat="1" ht="20.1" customHeight="1" spans="1:28">
      <c r="A17" s="4"/>
      <c r="B17" s="4"/>
      <c r="C17" s="117"/>
      <c r="D17" s="117"/>
      <c r="E17" s="117"/>
      <c r="F17" s="117"/>
      <c r="G17" s="117"/>
      <c r="H17" s="117"/>
      <c r="I17" s="117"/>
      <c r="J17" s="136"/>
      <c r="K17" s="136"/>
      <c r="L17" s="136"/>
      <c r="M17" s="136"/>
      <c r="N17" s="117"/>
      <c r="O17" s="117"/>
      <c r="P17" s="136"/>
      <c r="Q17" s="136"/>
      <c r="R17" s="136"/>
      <c r="S17" s="136"/>
      <c r="T17" s="117"/>
      <c r="U17" s="117"/>
      <c r="V17" s="117"/>
      <c r="W17" s="117"/>
      <c r="X17" s="117"/>
      <c r="Y17" s="117"/>
      <c r="Z17" s="117"/>
      <c r="AA17" s="117"/>
      <c r="AB17" s="117"/>
    </row>
    <row r="18" s="116" customFormat="1" ht="20.1" customHeight="1" spans="1:28">
      <c r="A18" s="4"/>
      <c r="B18" s="4"/>
      <c r="C18" s="117"/>
      <c r="D18" s="117"/>
      <c r="E18" s="117"/>
      <c r="F18" s="117"/>
      <c r="G18" s="117"/>
      <c r="H18" s="117"/>
      <c r="I18" s="117"/>
      <c r="J18" s="136"/>
      <c r="K18" s="136"/>
      <c r="L18" s="136"/>
      <c r="M18" s="136"/>
      <c r="N18" s="117"/>
      <c r="O18" s="117"/>
      <c r="P18" s="136"/>
      <c r="Q18" s="136"/>
      <c r="R18" s="136"/>
      <c r="S18" s="136"/>
      <c r="T18" s="117"/>
      <c r="U18" s="117"/>
      <c r="V18" s="117"/>
      <c r="W18" s="117"/>
      <c r="X18" s="117"/>
      <c r="Y18" s="117"/>
      <c r="Z18" s="117"/>
      <c r="AA18" s="117"/>
      <c r="AB18" s="117"/>
    </row>
    <row r="19" s="116" customFormat="1" ht="20.1" customHeight="1" spans="1:28">
      <c r="A19" s="4"/>
      <c r="B19" s="4"/>
      <c r="C19" s="117"/>
      <c r="D19" s="117"/>
      <c r="E19" s="117"/>
      <c r="F19" s="117"/>
      <c r="G19" s="117"/>
      <c r="H19" s="117"/>
      <c r="I19" s="117"/>
      <c r="J19" s="136"/>
      <c r="K19" s="136"/>
      <c r="L19" s="136"/>
      <c r="M19" s="136"/>
      <c r="N19" s="117"/>
      <c r="O19" s="117"/>
      <c r="P19" s="136"/>
      <c r="Q19" s="136"/>
      <c r="R19" s="136"/>
      <c r="S19" s="136"/>
      <c r="T19" s="117"/>
      <c r="U19" s="117"/>
      <c r="V19" s="117"/>
      <c r="W19" s="117"/>
      <c r="X19" s="117"/>
      <c r="Y19" s="117"/>
      <c r="Z19" s="117"/>
      <c r="AA19" s="117"/>
      <c r="AB19" s="117"/>
    </row>
    <row r="20" s="116" customFormat="1" ht="20.1" customHeight="1" spans="1:28">
      <c r="A20" s="4"/>
      <c r="B20" s="4"/>
      <c r="C20" s="117"/>
      <c r="D20" s="117"/>
      <c r="E20" s="117"/>
      <c r="F20" s="117"/>
      <c r="G20" s="117"/>
      <c r="H20" s="117"/>
      <c r="I20" s="117"/>
      <c r="J20" s="136"/>
      <c r="K20" s="136"/>
      <c r="L20" s="136"/>
      <c r="M20" s="136"/>
      <c r="N20" s="117"/>
      <c r="O20" s="117"/>
      <c r="P20" s="136"/>
      <c r="Q20" s="136"/>
      <c r="R20" s="136"/>
      <c r="S20" s="136"/>
      <c r="T20" s="117"/>
      <c r="U20" s="117"/>
      <c r="V20" s="117"/>
      <c r="W20" s="117"/>
      <c r="X20" s="117"/>
      <c r="Y20" s="117"/>
      <c r="Z20" s="117"/>
      <c r="AA20" s="117"/>
      <c r="AB20" s="117"/>
    </row>
    <row r="21" s="116" customFormat="1" ht="20.1" customHeight="1" spans="1:28">
      <c r="A21" s="4"/>
      <c r="B21" s="4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</row>
    <row r="22" s="116" customFormat="1" ht="20.1" customHeight="1" spans="1:28">
      <c r="A22" s="4"/>
      <c r="B22" s="4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</row>
    <row r="23" s="116" customFormat="1" ht="20.1" customHeight="1" spans="1:28">
      <c r="A23" s="4"/>
      <c r="B23" s="4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</row>
    <row r="24" s="116" customFormat="1" ht="20.1" customHeight="1" spans="1:28">
      <c r="A24" s="4"/>
      <c r="B24" s="4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</row>
    <row r="25" s="116" customFormat="1" ht="20.1" customHeight="1" spans="1:28">
      <c r="A25" s="4"/>
      <c r="B25" s="4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</row>
    <row r="26" s="116" customFormat="1" ht="20.1" customHeight="1" spans="1:28">
      <c r="A26" s="4"/>
      <c r="B26" s="4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</row>
    <row r="27" s="116" customFormat="1" ht="20.1" customHeight="1" spans="1:28">
      <c r="A27" s="4"/>
      <c r="B27" s="4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</row>
    <row r="28" s="116" customFormat="1" ht="20.1" customHeight="1" spans="1:28">
      <c r="A28" s="4"/>
      <c r="B28" s="4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</row>
    <row r="29" s="116" customFormat="1" ht="20.1" customHeight="1" spans="1:28">
      <c r="A29" s="4"/>
      <c r="B29" s="4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</row>
    <row r="30" s="116" customFormat="1" ht="20.1" customHeight="1" spans="1:28">
      <c r="A30" s="4"/>
      <c r="B30" s="4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</row>
    <row r="31" s="116" customFormat="1" ht="20.1" customHeight="1" spans="1:28">
      <c r="A31" s="4"/>
      <c r="B31" s="4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</row>
  </sheetData>
  <mergeCells count="11">
    <mergeCell ref="A2:AB2"/>
    <mergeCell ref="AA3:AB3"/>
    <mergeCell ref="E4:H4"/>
    <mergeCell ref="I4:N4"/>
    <mergeCell ref="O4:T4"/>
    <mergeCell ref="V4:X4"/>
    <mergeCell ref="A4:A5"/>
    <mergeCell ref="B4:B5"/>
    <mergeCell ref="C4:C5"/>
    <mergeCell ref="D4:D5"/>
    <mergeCell ref="AB4:AB5"/>
  </mergeCells>
  <printOptions horizontalCentered="1"/>
  <pageMargins left="0.550694444444444" right="0.550694444444444" top="0.786805555555556" bottom="0.786805555555556" header="0.298611111111111" footer="0.298611111111111"/>
  <pageSetup paperSize="9" scale="48" fitToHeight="0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3"/>
  <sheetViews>
    <sheetView zoomScale="55" zoomScaleNormal="55" workbookViewId="0">
      <selection activeCell="A1" sqref="A1"/>
    </sheetView>
  </sheetViews>
  <sheetFormatPr defaultColWidth="10" defaultRowHeight="15.6"/>
  <cols>
    <col min="1" max="1" width="17.9814814814815" style="80" customWidth="1"/>
    <col min="2" max="2" width="14.537037037037" style="80" customWidth="1"/>
    <col min="3" max="5" width="9.28703703703704" style="81" customWidth="1"/>
    <col min="6" max="9" width="8.07407407407407" style="81" customWidth="1"/>
    <col min="10" max="20" width="9.28703703703704" style="81" customWidth="1"/>
    <col min="21" max="21" width="9.28703703703704" style="80" customWidth="1"/>
    <col min="22" max="33" width="9.28703703703704" style="81" customWidth="1"/>
    <col min="34" max="34" width="18.3333333333333" style="82" customWidth="1"/>
    <col min="35" max="16384" width="10" style="44"/>
  </cols>
  <sheetData>
    <row r="1" ht="44.25" customHeight="1" spans="1:1">
      <c r="A1" s="83" t="s">
        <v>47</v>
      </c>
    </row>
    <row r="2" s="76" customFormat="1" ht="90" customHeight="1" spans="1:34">
      <c r="A2" s="84" t="s">
        <v>48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113"/>
    </row>
    <row r="3" s="76" customFormat="1" ht="29" customHeight="1" spans="1:33">
      <c r="A3" s="85"/>
      <c r="B3" s="85"/>
      <c r="C3" s="85"/>
      <c r="D3" s="85"/>
      <c r="E3" s="85"/>
      <c r="F3" s="86"/>
      <c r="G3" s="86"/>
      <c r="H3" s="86"/>
      <c r="I3" s="86"/>
      <c r="J3" s="86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108" t="s">
        <v>2</v>
      </c>
      <c r="AF3" s="108"/>
      <c r="AG3" s="114"/>
    </row>
    <row r="4" s="77" customFormat="1" ht="38" customHeight="1" spans="1:33">
      <c r="A4" s="87" t="s">
        <v>49</v>
      </c>
      <c r="B4" s="87" t="s">
        <v>50</v>
      </c>
      <c r="C4" s="87" t="s">
        <v>51</v>
      </c>
      <c r="D4" s="87"/>
      <c r="E4" s="87"/>
      <c r="F4" s="62" t="s">
        <v>52</v>
      </c>
      <c r="G4" s="62"/>
      <c r="H4" s="62"/>
      <c r="I4" s="62"/>
      <c r="J4" s="94" t="s">
        <v>53</v>
      </c>
      <c r="K4" s="95"/>
      <c r="L4" s="95"/>
      <c r="M4" s="95"/>
      <c r="N4" s="95"/>
      <c r="O4" s="96"/>
      <c r="P4" s="97" t="s">
        <v>34</v>
      </c>
      <c r="Q4" s="87" t="s">
        <v>54</v>
      </c>
      <c r="R4" s="87"/>
      <c r="S4" s="87"/>
      <c r="T4" s="87"/>
      <c r="U4" s="87"/>
      <c r="V4" s="87"/>
      <c r="W4" s="87"/>
      <c r="X4" s="87"/>
      <c r="Y4" s="87"/>
      <c r="Z4" s="87"/>
      <c r="AA4" s="63" t="s">
        <v>55</v>
      </c>
      <c r="AB4" s="63"/>
      <c r="AC4" s="63"/>
      <c r="AD4" s="87" t="s">
        <v>56</v>
      </c>
      <c r="AE4" s="63" t="s">
        <v>37</v>
      </c>
      <c r="AF4" s="109" t="s">
        <v>57</v>
      </c>
      <c r="AG4" s="87" t="s">
        <v>9</v>
      </c>
    </row>
    <row r="5" s="78" customFormat="1" ht="21.6" customHeight="1" spans="1:33">
      <c r="A5" s="87"/>
      <c r="B5" s="87"/>
      <c r="C5" s="87"/>
      <c r="D5" s="87"/>
      <c r="E5" s="87"/>
      <c r="F5" s="62"/>
      <c r="G5" s="62"/>
      <c r="H5" s="62"/>
      <c r="I5" s="62"/>
      <c r="J5" s="98"/>
      <c r="K5" s="99"/>
      <c r="L5" s="99"/>
      <c r="M5" s="99"/>
      <c r="N5" s="99"/>
      <c r="O5" s="100"/>
      <c r="P5" s="101"/>
      <c r="Q5" s="63" t="s">
        <v>58</v>
      </c>
      <c r="R5" s="63"/>
      <c r="S5" s="63"/>
      <c r="T5" s="87" t="s">
        <v>59</v>
      </c>
      <c r="U5" s="87"/>
      <c r="V5" s="87"/>
      <c r="W5" s="87"/>
      <c r="X5" s="63" t="s">
        <v>60</v>
      </c>
      <c r="Y5" s="63"/>
      <c r="Z5" s="63"/>
      <c r="AA5" s="63"/>
      <c r="AB5" s="63"/>
      <c r="AC5" s="63"/>
      <c r="AD5" s="87"/>
      <c r="AE5" s="63"/>
      <c r="AF5" s="110"/>
      <c r="AG5" s="87"/>
    </row>
    <row r="6" s="78" customFormat="1" ht="78" customHeight="1" spans="1:33">
      <c r="A6" s="87"/>
      <c r="B6" s="87"/>
      <c r="C6" s="87" t="s">
        <v>4</v>
      </c>
      <c r="D6" s="87" t="s">
        <v>61</v>
      </c>
      <c r="E6" s="87"/>
      <c r="F6" s="63" t="s">
        <v>39</v>
      </c>
      <c r="G6" s="63" t="s">
        <v>40</v>
      </c>
      <c r="H6" s="63" t="s">
        <v>41</v>
      </c>
      <c r="I6" s="63" t="s">
        <v>42</v>
      </c>
      <c r="J6" s="102"/>
      <c r="K6" s="103"/>
      <c r="L6" s="103"/>
      <c r="M6" s="103"/>
      <c r="N6" s="103"/>
      <c r="O6" s="104"/>
      <c r="P6" s="105"/>
      <c r="Q6" s="63"/>
      <c r="R6" s="63"/>
      <c r="S6" s="63"/>
      <c r="T6" s="87"/>
      <c r="U6" s="87"/>
      <c r="V6" s="87"/>
      <c r="W6" s="87"/>
      <c r="X6" s="63"/>
      <c r="Y6" s="63"/>
      <c r="Z6" s="63"/>
      <c r="AA6" s="63"/>
      <c r="AB6" s="63"/>
      <c r="AC6" s="63"/>
      <c r="AD6" s="87"/>
      <c r="AE6" s="63"/>
      <c r="AF6" s="111"/>
      <c r="AG6" s="87"/>
    </row>
    <row r="7" s="78" customFormat="1" ht="72" customHeight="1" spans="1:33">
      <c r="A7" s="87"/>
      <c r="B7" s="87"/>
      <c r="C7" s="87"/>
      <c r="D7" s="87" t="s">
        <v>62</v>
      </c>
      <c r="E7" s="87" t="s">
        <v>63</v>
      </c>
      <c r="F7" s="62" t="s">
        <v>39</v>
      </c>
      <c r="G7" s="62" t="s">
        <v>40</v>
      </c>
      <c r="H7" s="62"/>
      <c r="I7" s="62"/>
      <c r="J7" s="63" t="s">
        <v>10</v>
      </c>
      <c r="K7" s="63" t="s">
        <v>39</v>
      </c>
      <c r="L7" s="63" t="s">
        <v>40</v>
      </c>
      <c r="M7" s="63" t="s">
        <v>41</v>
      </c>
      <c r="N7" s="63" t="s">
        <v>42</v>
      </c>
      <c r="O7" s="63" t="s">
        <v>64</v>
      </c>
      <c r="P7" s="63" t="s">
        <v>4</v>
      </c>
      <c r="Q7" s="87" t="s">
        <v>10</v>
      </c>
      <c r="R7" s="87" t="s">
        <v>39</v>
      </c>
      <c r="S7" s="87" t="s">
        <v>40</v>
      </c>
      <c r="T7" s="87" t="s">
        <v>65</v>
      </c>
      <c r="U7" s="87" t="s">
        <v>10</v>
      </c>
      <c r="V7" s="87" t="s">
        <v>39</v>
      </c>
      <c r="W7" s="87" t="s">
        <v>40</v>
      </c>
      <c r="X7" s="87" t="s">
        <v>10</v>
      </c>
      <c r="Y7" s="87" t="s">
        <v>39</v>
      </c>
      <c r="Z7" s="87" t="s">
        <v>40</v>
      </c>
      <c r="AA7" s="87" t="s">
        <v>10</v>
      </c>
      <c r="AB7" s="63" t="s">
        <v>39</v>
      </c>
      <c r="AC7" s="87" t="s">
        <v>40</v>
      </c>
      <c r="AD7" s="63" t="s">
        <v>39</v>
      </c>
      <c r="AE7" s="87" t="s">
        <v>40</v>
      </c>
      <c r="AF7" s="87" t="s">
        <v>41</v>
      </c>
      <c r="AG7" s="87"/>
    </row>
    <row r="8" s="78" customFormat="1" ht="67" customHeight="1" spans="1:33">
      <c r="A8" s="87" t="s">
        <v>66</v>
      </c>
      <c r="B8" s="87">
        <f>SUM(B9:B13)</f>
        <v>28043</v>
      </c>
      <c r="C8" s="87">
        <f>SUM(C9:C13)</f>
        <v>4207</v>
      </c>
      <c r="D8" s="87">
        <f>SUM(D9:D13)</f>
        <v>1954</v>
      </c>
      <c r="E8" s="87">
        <f>SUM(E9:E13)</f>
        <v>2253</v>
      </c>
      <c r="F8" s="87"/>
      <c r="G8" s="87"/>
      <c r="H8" s="87"/>
      <c r="I8" s="87"/>
      <c r="J8" s="87">
        <v>811.5</v>
      </c>
      <c r="K8" s="87">
        <v>486.9</v>
      </c>
      <c r="L8" s="87">
        <v>63.75</v>
      </c>
      <c r="M8" s="106">
        <f>SUM(M9:M13)</f>
        <v>206.278</v>
      </c>
      <c r="N8" s="106">
        <f>SUM(N9:N13)</f>
        <v>54.572</v>
      </c>
      <c r="O8" s="87">
        <v>260.85</v>
      </c>
      <c r="P8" s="87">
        <f t="shared" ref="P8:P13" si="0">X8+AA8+AD8+AE8</f>
        <v>550.65</v>
      </c>
      <c r="Q8" s="87">
        <v>512.64</v>
      </c>
      <c r="R8" s="87">
        <v>439.79</v>
      </c>
      <c r="S8" s="87">
        <v>72.85</v>
      </c>
      <c r="T8" s="87">
        <v>3486</v>
      </c>
      <c r="U8" s="87">
        <v>486.05</v>
      </c>
      <c r="V8" s="87">
        <v>418.32</v>
      </c>
      <c r="W8" s="87">
        <v>67.73</v>
      </c>
      <c r="X8" s="87">
        <v>26.59</v>
      </c>
      <c r="Y8" s="87">
        <v>21.47</v>
      </c>
      <c r="Z8" s="87">
        <v>5.12</v>
      </c>
      <c r="AA8" s="87">
        <v>460</v>
      </c>
      <c r="AB8" s="87">
        <v>395</v>
      </c>
      <c r="AC8" s="87">
        <v>65</v>
      </c>
      <c r="AD8" s="87">
        <v>48.94</v>
      </c>
      <c r="AE8" s="87">
        <v>15.12</v>
      </c>
      <c r="AF8" s="106">
        <f>SUM(AF9:AF13)</f>
        <v>103.278</v>
      </c>
      <c r="AG8" s="87"/>
    </row>
    <row r="9" s="79" customFormat="1" ht="67" customHeight="1" spans="1:33">
      <c r="A9" s="19" t="s">
        <v>67</v>
      </c>
      <c r="B9" s="88">
        <v>14824</v>
      </c>
      <c r="C9" s="88">
        <v>2224</v>
      </c>
      <c r="D9" s="88">
        <v>1033</v>
      </c>
      <c r="E9" s="88">
        <v>1191</v>
      </c>
      <c r="F9" s="89">
        <v>0.6</v>
      </c>
      <c r="G9" s="90"/>
      <c r="H9" s="89">
        <v>0.4</v>
      </c>
      <c r="I9" s="90"/>
      <c r="J9" s="88">
        <v>429</v>
      </c>
      <c r="K9" s="88">
        <v>257.4</v>
      </c>
      <c r="L9" s="88">
        <v>0</v>
      </c>
      <c r="M9" s="107">
        <v>171.6</v>
      </c>
      <c r="N9" s="107"/>
      <c r="O9" s="88">
        <v>171.6</v>
      </c>
      <c r="P9" s="87">
        <f t="shared" si="0"/>
        <v>257.4</v>
      </c>
      <c r="Q9" s="88">
        <v>227.46</v>
      </c>
      <c r="R9" s="88">
        <v>227.46</v>
      </c>
      <c r="S9" s="88">
        <v>0</v>
      </c>
      <c r="T9" s="19">
        <v>1438</v>
      </c>
      <c r="U9" s="88">
        <v>172.56</v>
      </c>
      <c r="V9" s="88">
        <v>172.56</v>
      </c>
      <c r="W9" s="88">
        <v>0</v>
      </c>
      <c r="X9" s="88">
        <v>54.9</v>
      </c>
      <c r="Y9" s="88">
        <v>54.9</v>
      </c>
      <c r="Z9" s="88">
        <v>0</v>
      </c>
      <c r="AA9" s="88">
        <v>205</v>
      </c>
      <c r="AB9" s="19">
        <v>205</v>
      </c>
      <c r="AC9" s="88">
        <v>0</v>
      </c>
      <c r="AD9" s="88">
        <v>-1.74</v>
      </c>
      <c r="AE9" s="88">
        <v>-0.760000000000028</v>
      </c>
      <c r="AF9" s="112">
        <v>68.6</v>
      </c>
      <c r="AG9" s="88" t="s">
        <v>68</v>
      </c>
    </row>
    <row r="10" s="79" customFormat="1" ht="67" customHeight="1" spans="1:33">
      <c r="A10" s="19" t="s">
        <v>46</v>
      </c>
      <c r="B10" s="88">
        <v>736</v>
      </c>
      <c r="C10" s="88">
        <v>110</v>
      </c>
      <c r="D10" s="88">
        <v>51</v>
      </c>
      <c r="E10" s="88">
        <v>59</v>
      </c>
      <c r="F10" s="91">
        <v>0.6</v>
      </c>
      <c r="G10" s="91">
        <v>0.281081081081081</v>
      </c>
      <c r="H10" s="92"/>
      <c r="I10" s="91">
        <v>0.12</v>
      </c>
      <c r="J10" s="88">
        <v>21.2</v>
      </c>
      <c r="K10" s="88">
        <v>12.72</v>
      </c>
      <c r="L10" s="88">
        <v>5.94</v>
      </c>
      <c r="M10" s="107"/>
      <c r="N10" s="107">
        <v>2.54</v>
      </c>
      <c r="O10" s="88">
        <v>2.54</v>
      </c>
      <c r="P10" s="87">
        <f t="shared" si="0"/>
        <v>18.66</v>
      </c>
      <c r="Q10" s="88">
        <v>16.5</v>
      </c>
      <c r="R10" s="88">
        <v>10.45</v>
      </c>
      <c r="S10" s="88">
        <v>6.05</v>
      </c>
      <c r="T10" s="19">
        <v>91</v>
      </c>
      <c r="U10" s="88">
        <v>16.02</v>
      </c>
      <c r="V10" s="88">
        <v>10.92</v>
      </c>
      <c r="W10" s="88">
        <v>5.1</v>
      </c>
      <c r="X10" s="88">
        <v>0.48</v>
      </c>
      <c r="Y10" s="88">
        <v>-0.470000000000001</v>
      </c>
      <c r="Z10" s="88">
        <v>0.95</v>
      </c>
      <c r="AA10" s="88">
        <v>14</v>
      </c>
      <c r="AB10" s="19">
        <v>9</v>
      </c>
      <c r="AC10" s="88">
        <v>5</v>
      </c>
      <c r="AD10" s="88">
        <v>2.91</v>
      </c>
      <c r="AE10" s="88">
        <v>1.27</v>
      </c>
      <c r="AF10" s="112"/>
      <c r="AG10" s="88"/>
    </row>
    <row r="11" s="79" customFormat="1" ht="67" customHeight="1" spans="1:33">
      <c r="A11" s="19" t="s">
        <v>21</v>
      </c>
      <c r="B11" s="88">
        <v>7032</v>
      </c>
      <c r="C11" s="88">
        <v>1055</v>
      </c>
      <c r="D11" s="88">
        <v>490</v>
      </c>
      <c r="E11" s="88">
        <v>565</v>
      </c>
      <c r="F11" s="91">
        <v>0.599865726753944</v>
      </c>
      <c r="G11" s="91">
        <v>0.16012084592145</v>
      </c>
      <c r="H11" s="93">
        <f t="shared" ref="H11:H13" si="1">0.24*0.4</f>
        <v>0.096</v>
      </c>
      <c r="I11" s="93">
        <f t="shared" ref="I11:I13" si="2">0.24*0.6</f>
        <v>0.144</v>
      </c>
      <c r="J11" s="88">
        <v>203.5</v>
      </c>
      <c r="K11" s="88">
        <v>122.1</v>
      </c>
      <c r="L11" s="88">
        <v>32.56</v>
      </c>
      <c r="M11" s="107">
        <v>19.53</v>
      </c>
      <c r="N11" s="107">
        <f>O11-M11</f>
        <v>29.31</v>
      </c>
      <c r="O11" s="88">
        <v>48.84</v>
      </c>
      <c r="P11" s="87">
        <f t="shared" si="0"/>
        <v>154.66</v>
      </c>
      <c r="Q11" s="88">
        <v>151.1</v>
      </c>
      <c r="R11" s="88">
        <v>113.53</v>
      </c>
      <c r="S11" s="88">
        <v>37.57</v>
      </c>
      <c r="T11" s="19">
        <v>1115</v>
      </c>
      <c r="U11" s="88">
        <v>169.48</v>
      </c>
      <c r="V11" s="88">
        <v>133.8</v>
      </c>
      <c r="W11" s="88">
        <v>35.68</v>
      </c>
      <c r="X11" s="88">
        <v>-18.38</v>
      </c>
      <c r="Y11" s="88">
        <v>-20.27</v>
      </c>
      <c r="Z11" s="88">
        <v>1.89</v>
      </c>
      <c r="AA11" s="88">
        <v>136</v>
      </c>
      <c r="AB11" s="19">
        <v>102</v>
      </c>
      <c r="AC11" s="88">
        <v>34</v>
      </c>
      <c r="AD11" s="88">
        <v>28.06</v>
      </c>
      <c r="AE11" s="88">
        <v>8.98000000000002</v>
      </c>
      <c r="AF11" s="112">
        <v>19.53</v>
      </c>
      <c r="AG11" s="88"/>
    </row>
    <row r="12" s="79" customFormat="1" ht="67" customHeight="1" spans="1:33">
      <c r="A12" s="19" t="s">
        <v>20</v>
      </c>
      <c r="B12" s="88">
        <v>2271</v>
      </c>
      <c r="C12" s="88">
        <v>341</v>
      </c>
      <c r="D12" s="88">
        <v>158</v>
      </c>
      <c r="E12" s="88">
        <v>183</v>
      </c>
      <c r="F12" s="91">
        <v>0.599865726753944</v>
      </c>
      <c r="G12" s="91">
        <v>0.16012084592145</v>
      </c>
      <c r="H12" s="93">
        <f t="shared" si="1"/>
        <v>0.096</v>
      </c>
      <c r="I12" s="93">
        <f t="shared" si="2"/>
        <v>0.144</v>
      </c>
      <c r="J12" s="88">
        <v>65.7</v>
      </c>
      <c r="K12" s="88">
        <v>39.42</v>
      </c>
      <c r="L12" s="88">
        <v>10.51</v>
      </c>
      <c r="M12" s="107">
        <f>O12*0.4</f>
        <v>6.308</v>
      </c>
      <c r="N12" s="107">
        <f>O12-M12</f>
        <v>9.462</v>
      </c>
      <c r="O12" s="88">
        <v>15.77</v>
      </c>
      <c r="P12" s="87">
        <f t="shared" si="0"/>
        <v>49.93</v>
      </c>
      <c r="Q12" s="88">
        <v>49.26</v>
      </c>
      <c r="R12" s="88">
        <v>37.01</v>
      </c>
      <c r="S12" s="88">
        <v>12.25</v>
      </c>
      <c r="T12" s="19">
        <v>363</v>
      </c>
      <c r="U12" s="88">
        <v>55.18</v>
      </c>
      <c r="V12" s="88">
        <v>43.56</v>
      </c>
      <c r="W12" s="88">
        <v>11.62</v>
      </c>
      <c r="X12" s="88">
        <v>-5.92</v>
      </c>
      <c r="Y12" s="88">
        <v>-6.55</v>
      </c>
      <c r="Z12" s="88">
        <v>0.630000000000001</v>
      </c>
      <c r="AA12" s="88">
        <v>44</v>
      </c>
      <c r="AB12" s="19">
        <v>33</v>
      </c>
      <c r="AC12" s="88">
        <v>11</v>
      </c>
      <c r="AD12" s="88">
        <v>9.01</v>
      </c>
      <c r="AE12" s="88">
        <v>2.84</v>
      </c>
      <c r="AF12" s="112">
        <v>6.308</v>
      </c>
      <c r="AG12" s="88"/>
    </row>
    <row r="13" s="79" customFormat="1" ht="67" customHeight="1" spans="1:33">
      <c r="A13" s="19" t="s">
        <v>19</v>
      </c>
      <c r="B13" s="88">
        <v>3180</v>
      </c>
      <c r="C13" s="88">
        <v>477</v>
      </c>
      <c r="D13" s="88">
        <v>222</v>
      </c>
      <c r="E13" s="88">
        <v>255</v>
      </c>
      <c r="F13" s="91">
        <v>0.599865726753944</v>
      </c>
      <c r="G13" s="91">
        <v>0.16012084592145</v>
      </c>
      <c r="H13" s="93">
        <f t="shared" si="1"/>
        <v>0.096</v>
      </c>
      <c r="I13" s="93">
        <f t="shared" si="2"/>
        <v>0.144</v>
      </c>
      <c r="J13" s="88">
        <v>92.1</v>
      </c>
      <c r="K13" s="88">
        <v>55.26</v>
      </c>
      <c r="L13" s="88">
        <v>14.74</v>
      </c>
      <c r="M13" s="107">
        <f>O13*0.4</f>
        <v>8.84</v>
      </c>
      <c r="N13" s="107">
        <f>O13-M13</f>
        <v>13.26</v>
      </c>
      <c r="O13" s="88">
        <v>22.1</v>
      </c>
      <c r="P13" s="87">
        <f t="shared" si="0"/>
        <v>70</v>
      </c>
      <c r="Q13" s="88">
        <v>68.32</v>
      </c>
      <c r="R13" s="88">
        <v>51.34</v>
      </c>
      <c r="S13" s="88">
        <v>16.98</v>
      </c>
      <c r="T13" s="19">
        <v>479</v>
      </c>
      <c r="U13" s="88">
        <v>72.81</v>
      </c>
      <c r="V13" s="88">
        <v>57.48</v>
      </c>
      <c r="W13" s="88">
        <v>15.33</v>
      </c>
      <c r="X13" s="88">
        <v>-4.48999999999999</v>
      </c>
      <c r="Y13" s="88">
        <v>-6.13999999999999</v>
      </c>
      <c r="Z13" s="88">
        <v>1.65</v>
      </c>
      <c r="AA13" s="88">
        <v>61</v>
      </c>
      <c r="AB13" s="19">
        <v>46</v>
      </c>
      <c r="AC13" s="88">
        <v>15</v>
      </c>
      <c r="AD13" s="88">
        <v>10.7</v>
      </c>
      <c r="AE13" s="88">
        <v>2.79</v>
      </c>
      <c r="AF13" s="112">
        <v>8.84</v>
      </c>
      <c r="AG13" s="88"/>
    </row>
  </sheetData>
  <mergeCells count="23">
    <mergeCell ref="A2:AG2"/>
    <mergeCell ref="AE3:AG3"/>
    <mergeCell ref="Q4:Z4"/>
    <mergeCell ref="D6:E6"/>
    <mergeCell ref="A4:A7"/>
    <mergeCell ref="B4:B7"/>
    <mergeCell ref="C6:C7"/>
    <mergeCell ref="F6:F7"/>
    <mergeCell ref="G6:G7"/>
    <mergeCell ref="H6:H7"/>
    <mergeCell ref="I6:I7"/>
    <mergeCell ref="P4:P6"/>
    <mergeCell ref="AD4:AD6"/>
    <mergeCell ref="AE4:AE6"/>
    <mergeCell ref="AF4:AF6"/>
    <mergeCell ref="AG4:AG7"/>
    <mergeCell ref="C4:E5"/>
    <mergeCell ref="X5:Z6"/>
    <mergeCell ref="F4:I5"/>
    <mergeCell ref="Q5:S6"/>
    <mergeCell ref="J4:O6"/>
    <mergeCell ref="AA4:AC6"/>
    <mergeCell ref="T5:W6"/>
  </mergeCells>
  <conditionalFormatting sqref="A1">
    <cfRule type="duplicateValues" dxfId="0" priority="1"/>
  </conditionalFormatting>
  <conditionalFormatting sqref="A9:A13">
    <cfRule type="duplicateValues" dxfId="0" priority="2"/>
  </conditionalFormatting>
  <printOptions horizontalCentered="1"/>
  <pageMargins left="0.550694444444444" right="0.550694444444444" top="0.786805555555556" bottom="0.786805555555556" header="0.298611111111111" footer="0.298611111111111"/>
  <pageSetup paperSize="9" scale="43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85" zoomScaleNormal="85" workbookViewId="0">
      <selection activeCell="A1" sqref="A1"/>
    </sheetView>
  </sheetViews>
  <sheetFormatPr defaultColWidth="10" defaultRowHeight="15.6"/>
  <cols>
    <col min="1" max="1" width="16.8611111111111" style="43" customWidth="1"/>
    <col min="2" max="2" width="10.3148148148148" style="55" customWidth="1"/>
    <col min="3" max="3" width="9.02777777777778" style="43" customWidth="1"/>
    <col min="4" max="4" width="8.33333333333333" style="43" customWidth="1"/>
    <col min="5" max="15" width="8.62037037037037" style="43" customWidth="1"/>
    <col min="16" max="18" width="9.26851851851852" style="43" customWidth="1"/>
    <col min="19" max="19" width="16.3425925925926" style="43" customWidth="1"/>
    <col min="20" max="20" width="14.9074074074074" style="43" customWidth="1"/>
    <col min="21" max="21" width="9.26851851851852" style="43" customWidth="1"/>
    <col min="22" max="22" width="12.0185185185185" style="43" customWidth="1"/>
    <col min="23" max="16384" width="10" style="44"/>
  </cols>
  <sheetData>
    <row r="1" ht="27" customHeight="1" spans="1:22">
      <c r="A1" s="56" t="s">
        <v>69</v>
      </c>
      <c r="B1" s="42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</row>
    <row r="2" ht="56" customHeight="1" spans="1:22">
      <c r="A2" s="58" t="s">
        <v>70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s="40" customFormat="1" ht="26" customHeight="1" spans="1:22">
      <c r="A3" s="59"/>
      <c r="B3" s="60"/>
      <c r="D3" s="59"/>
      <c r="E3" s="59"/>
      <c r="Q3" s="59"/>
      <c r="R3" s="59"/>
      <c r="S3" s="59"/>
      <c r="T3" s="59"/>
      <c r="U3" s="48" t="s">
        <v>71</v>
      </c>
      <c r="V3" s="47"/>
    </row>
    <row r="4" s="53" customFormat="1" ht="87" customHeight="1" spans="1:22">
      <c r="A4" s="8" t="s">
        <v>49</v>
      </c>
      <c r="B4" s="61" t="s">
        <v>72</v>
      </c>
      <c r="C4" s="61"/>
      <c r="D4" s="61"/>
      <c r="E4" s="62" t="s">
        <v>52</v>
      </c>
      <c r="F4" s="62"/>
      <c r="G4" s="62"/>
      <c r="H4" s="62"/>
      <c r="I4" s="63" t="s">
        <v>73</v>
      </c>
      <c r="J4" s="63"/>
      <c r="K4" s="63"/>
      <c r="L4" s="63"/>
      <c r="M4" s="63"/>
      <c r="N4" s="63"/>
      <c r="O4" s="63" t="s">
        <v>34</v>
      </c>
      <c r="P4" s="63" t="s">
        <v>74</v>
      </c>
      <c r="Q4" s="63"/>
      <c r="R4" s="63"/>
      <c r="S4" s="63" t="s">
        <v>75</v>
      </c>
      <c r="T4" s="8" t="s">
        <v>76</v>
      </c>
      <c r="U4" s="8" t="s">
        <v>57</v>
      </c>
      <c r="V4" s="8" t="s">
        <v>9</v>
      </c>
    </row>
    <row r="5" s="53" customFormat="1" ht="27.6" customHeight="1" spans="1:22">
      <c r="A5" s="8"/>
      <c r="B5" s="61" t="s">
        <v>77</v>
      </c>
      <c r="C5" s="61" t="s">
        <v>78</v>
      </c>
      <c r="D5" s="61" t="s">
        <v>79</v>
      </c>
      <c r="E5" s="63" t="s">
        <v>39</v>
      </c>
      <c r="F5" s="63" t="s">
        <v>40</v>
      </c>
      <c r="G5" s="63" t="s">
        <v>41</v>
      </c>
      <c r="H5" s="63" t="s">
        <v>42</v>
      </c>
      <c r="I5" s="63" t="s">
        <v>10</v>
      </c>
      <c r="J5" s="63" t="s">
        <v>39</v>
      </c>
      <c r="K5" s="63" t="s">
        <v>40</v>
      </c>
      <c r="L5" s="63" t="s">
        <v>41</v>
      </c>
      <c r="M5" s="63" t="s">
        <v>42</v>
      </c>
      <c r="N5" s="63" t="s">
        <v>64</v>
      </c>
      <c r="O5" s="63" t="s">
        <v>4</v>
      </c>
      <c r="P5" s="8" t="s">
        <v>10</v>
      </c>
      <c r="Q5" s="63" t="s">
        <v>39</v>
      </c>
      <c r="R5" s="8" t="s">
        <v>40</v>
      </c>
      <c r="S5" s="8" t="s">
        <v>39</v>
      </c>
      <c r="T5" s="8" t="s">
        <v>40</v>
      </c>
      <c r="U5" s="8" t="s">
        <v>41</v>
      </c>
      <c r="V5" s="8"/>
    </row>
    <row r="6" s="53" customFormat="1" ht="31" customHeight="1" spans="1:22">
      <c r="A6" s="8"/>
      <c r="B6" s="64"/>
      <c r="C6" s="64"/>
      <c r="D6" s="64"/>
      <c r="E6" s="62" t="s">
        <v>39</v>
      </c>
      <c r="F6" s="62" t="s">
        <v>40</v>
      </c>
      <c r="G6" s="62"/>
      <c r="H6" s="62"/>
      <c r="I6" s="63"/>
      <c r="J6" s="63"/>
      <c r="K6" s="63"/>
      <c r="L6" s="62"/>
      <c r="M6" s="62"/>
      <c r="N6" s="63"/>
      <c r="O6" s="63"/>
      <c r="P6" s="8"/>
      <c r="Q6" s="63"/>
      <c r="R6" s="8"/>
      <c r="S6" s="8"/>
      <c r="T6" s="8"/>
      <c r="U6" s="8"/>
      <c r="V6" s="8"/>
    </row>
    <row r="7" s="53" customFormat="1" ht="43" customHeight="1" spans="1:22">
      <c r="A7" s="8" t="s">
        <v>66</v>
      </c>
      <c r="B7" s="64">
        <f>SUM(B8:B12)</f>
        <v>610</v>
      </c>
      <c r="C7" s="64">
        <f>SUM(C8:C12)</f>
        <v>101</v>
      </c>
      <c r="D7" s="64">
        <f>SUM(D8:D12)</f>
        <v>509</v>
      </c>
      <c r="E7" s="64"/>
      <c r="F7" s="64"/>
      <c r="G7" s="64"/>
      <c r="H7" s="64"/>
      <c r="I7" s="62">
        <f t="shared" ref="I7:U7" si="0">SUM(I8:I12)</f>
        <v>102.12</v>
      </c>
      <c r="J7" s="62">
        <f t="shared" si="0"/>
        <v>62.43</v>
      </c>
      <c r="K7" s="62">
        <f t="shared" si="0"/>
        <v>9.9</v>
      </c>
      <c r="L7" s="62">
        <f t="shared" si="0"/>
        <v>20.984</v>
      </c>
      <c r="M7" s="62">
        <f t="shared" si="0"/>
        <v>8.806</v>
      </c>
      <c r="N7" s="62">
        <f t="shared" si="0"/>
        <v>29.79</v>
      </c>
      <c r="O7" s="62">
        <f t="shared" si="0"/>
        <v>72.33</v>
      </c>
      <c r="P7" s="64">
        <f t="shared" si="0"/>
        <v>66</v>
      </c>
      <c r="Q7" s="64">
        <f t="shared" si="0"/>
        <v>56</v>
      </c>
      <c r="R7" s="64">
        <f t="shared" si="0"/>
        <v>10</v>
      </c>
      <c r="S7" s="71">
        <f t="shared" si="0"/>
        <v>6.43</v>
      </c>
      <c r="T7" s="71">
        <f t="shared" si="0"/>
        <v>-0.1</v>
      </c>
      <c r="U7" s="62">
        <f t="shared" si="0"/>
        <v>25.644</v>
      </c>
      <c r="V7" s="8"/>
    </row>
    <row r="8" s="54" customFormat="1" ht="86" customHeight="1" spans="1:22">
      <c r="A8" s="18" t="s">
        <v>67</v>
      </c>
      <c r="B8" s="50">
        <f t="shared" ref="B8:B12" si="1">SUM(C8:D8)</f>
        <v>220</v>
      </c>
      <c r="C8" s="50">
        <v>101</v>
      </c>
      <c r="D8" s="50">
        <v>119</v>
      </c>
      <c r="E8" s="65">
        <v>0.6</v>
      </c>
      <c r="F8" s="66"/>
      <c r="G8" s="65">
        <v>0.4</v>
      </c>
      <c r="H8" s="66"/>
      <c r="I8" s="50">
        <v>39.8</v>
      </c>
      <c r="J8" s="50">
        <v>24.1</v>
      </c>
      <c r="K8" s="50">
        <v>0</v>
      </c>
      <c r="L8" s="50">
        <v>15.7</v>
      </c>
      <c r="M8" s="50"/>
      <c r="N8" s="50">
        <v>15.7</v>
      </c>
      <c r="O8" s="62">
        <f>P8+S8+T8</f>
        <v>24.1</v>
      </c>
      <c r="P8" s="50">
        <v>20</v>
      </c>
      <c r="Q8" s="17">
        <v>20</v>
      </c>
      <c r="R8" s="50">
        <v>0</v>
      </c>
      <c r="S8" s="50">
        <v>4.1</v>
      </c>
      <c r="T8" s="50">
        <v>0</v>
      </c>
      <c r="U8" s="72">
        <v>20.36</v>
      </c>
      <c r="V8" s="73" t="s">
        <v>80</v>
      </c>
    </row>
    <row r="9" s="54" customFormat="1" ht="43" customHeight="1" spans="1:22">
      <c r="A9" s="18" t="s">
        <v>46</v>
      </c>
      <c r="B9" s="50">
        <f t="shared" si="1"/>
        <v>46</v>
      </c>
      <c r="C9" s="50">
        <v>0</v>
      </c>
      <c r="D9" s="50">
        <v>46</v>
      </c>
      <c r="E9" s="67">
        <v>0.6</v>
      </c>
      <c r="F9" s="67">
        <v>0.281081081081081</v>
      </c>
      <c r="G9" s="68"/>
      <c r="H9" s="67">
        <v>0.12</v>
      </c>
      <c r="I9" s="50">
        <v>7.28</v>
      </c>
      <c r="J9" s="50">
        <v>4.52</v>
      </c>
      <c r="K9" s="50">
        <v>1.88</v>
      </c>
      <c r="L9" s="50"/>
      <c r="M9" s="50">
        <v>0.88</v>
      </c>
      <c r="N9" s="50">
        <v>0.88</v>
      </c>
      <c r="O9" s="62">
        <f>P9+S9+T9</f>
        <v>6.4</v>
      </c>
      <c r="P9" s="50">
        <v>6</v>
      </c>
      <c r="Q9" s="17">
        <v>4</v>
      </c>
      <c r="R9" s="50">
        <v>2</v>
      </c>
      <c r="S9" s="50">
        <v>0.52</v>
      </c>
      <c r="T9" s="50">
        <v>-0.12</v>
      </c>
      <c r="U9" s="74"/>
      <c r="V9" s="52"/>
    </row>
    <row r="10" s="54" customFormat="1" ht="43" customHeight="1" spans="1:22">
      <c r="A10" s="18" t="s">
        <v>21</v>
      </c>
      <c r="B10" s="50">
        <f t="shared" si="1"/>
        <v>158</v>
      </c>
      <c r="C10" s="50">
        <v>0</v>
      </c>
      <c r="D10" s="50">
        <v>158</v>
      </c>
      <c r="E10" s="67">
        <v>0.599865726753944</v>
      </c>
      <c r="F10" s="67">
        <v>0.16012084592145</v>
      </c>
      <c r="G10" s="69">
        <f t="shared" ref="G10:G12" si="2">0.24*0.4</f>
        <v>0.096</v>
      </c>
      <c r="H10" s="69">
        <f t="shared" ref="H10:H12" si="3">0.24*0.6</f>
        <v>0.144</v>
      </c>
      <c r="I10" s="50">
        <v>25.28</v>
      </c>
      <c r="J10" s="50">
        <v>15.53</v>
      </c>
      <c r="K10" s="50">
        <v>3.68</v>
      </c>
      <c r="L10" s="70">
        <f>N10*0.4</f>
        <v>2.428</v>
      </c>
      <c r="M10" s="70">
        <f>N10-L10</f>
        <v>3.642</v>
      </c>
      <c r="N10" s="50">
        <v>6.07</v>
      </c>
      <c r="O10" s="62">
        <f>P10+S10+T10</f>
        <v>19.21</v>
      </c>
      <c r="P10" s="50">
        <v>17</v>
      </c>
      <c r="Q10" s="17">
        <v>14</v>
      </c>
      <c r="R10" s="50">
        <v>3</v>
      </c>
      <c r="S10" s="50">
        <v>1.53</v>
      </c>
      <c r="T10" s="50">
        <v>0.68</v>
      </c>
      <c r="U10" s="75">
        <v>2.428</v>
      </c>
      <c r="V10" s="52"/>
    </row>
    <row r="11" s="54" customFormat="1" ht="43" customHeight="1" spans="1:22">
      <c r="A11" s="18" t="s">
        <v>20</v>
      </c>
      <c r="B11" s="50">
        <f t="shared" si="1"/>
        <v>88</v>
      </c>
      <c r="C11" s="50">
        <v>0</v>
      </c>
      <c r="D11" s="50">
        <v>88</v>
      </c>
      <c r="E11" s="67">
        <v>0.599865726753944</v>
      </c>
      <c r="F11" s="67">
        <v>0.16012084592145</v>
      </c>
      <c r="G11" s="69">
        <f t="shared" si="2"/>
        <v>0.096</v>
      </c>
      <c r="H11" s="69">
        <f t="shared" si="3"/>
        <v>0.144</v>
      </c>
      <c r="I11" s="50">
        <v>14.08</v>
      </c>
      <c r="J11" s="50">
        <v>8.65</v>
      </c>
      <c r="K11" s="50">
        <v>2.05</v>
      </c>
      <c r="L11" s="70">
        <f>N11*0.4</f>
        <v>1.352</v>
      </c>
      <c r="M11" s="70">
        <f>N11-L11</f>
        <v>2.028</v>
      </c>
      <c r="N11" s="50">
        <v>3.38</v>
      </c>
      <c r="O11" s="62">
        <f>P11+S11+T11</f>
        <v>10.7</v>
      </c>
      <c r="P11" s="50">
        <v>9</v>
      </c>
      <c r="Q11" s="17">
        <v>7</v>
      </c>
      <c r="R11" s="50">
        <v>2</v>
      </c>
      <c r="S11" s="50">
        <v>1.65</v>
      </c>
      <c r="T11" s="50">
        <v>0.0499999999999998</v>
      </c>
      <c r="U11" s="75">
        <v>1.352</v>
      </c>
      <c r="V11" s="52"/>
    </row>
    <row r="12" s="54" customFormat="1" ht="43" customHeight="1" spans="1:22">
      <c r="A12" s="18" t="s">
        <v>19</v>
      </c>
      <c r="B12" s="50">
        <f t="shared" si="1"/>
        <v>98</v>
      </c>
      <c r="C12" s="50">
        <v>0</v>
      </c>
      <c r="D12" s="50">
        <v>98</v>
      </c>
      <c r="E12" s="67">
        <v>0.599865726753944</v>
      </c>
      <c r="F12" s="67">
        <v>0.16012084592145</v>
      </c>
      <c r="G12" s="69">
        <f t="shared" si="2"/>
        <v>0.096</v>
      </c>
      <c r="H12" s="69">
        <f t="shared" si="3"/>
        <v>0.144</v>
      </c>
      <c r="I12" s="50">
        <v>15.68</v>
      </c>
      <c r="J12" s="50">
        <v>9.63</v>
      </c>
      <c r="K12" s="50">
        <v>2.29</v>
      </c>
      <c r="L12" s="70">
        <f>N12*0.4</f>
        <v>1.504</v>
      </c>
      <c r="M12" s="70">
        <f>N12-L12</f>
        <v>2.256</v>
      </c>
      <c r="N12" s="50">
        <v>3.76</v>
      </c>
      <c r="O12" s="62">
        <f>P12+S12+T12</f>
        <v>11.92</v>
      </c>
      <c r="P12" s="50">
        <v>14</v>
      </c>
      <c r="Q12" s="17">
        <v>11</v>
      </c>
      <c r="R12" s="50">
        <v>3</v>
      </c>
      <c r="S12" s="50">
        <v>-1.37</v>
      </c>
      <c r="T12" s="50">
        <v>-0.71</v>
      </c>
      <c r="U12" s="75">
        <v>1.504</v>
      </c>
      <c r="V12" s="52"/>
    </row>
  </sheetData>
  <mergeCells count="28">
    <mergeCell ref="A2:V2"/>
    <mergeCell ref="U3:V3"/>
    <mergeCell ref="B4:D4"/>
    <mergeCell ref="E4:H4"/>
    <mergeCell ref="I4:N4"/>
    <mergeCell ref="P4:R4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4:V6"/>
  </mergeCells>
  <conditionalFormatting sqref="A8:A12">
    <cfRule type="duplicateValues" dxfId="0" priority="1"/>
  </conditionalFormatting>
  <printOptions horizontalCentered="1"/>
  <pageMargins left="0.550694444444444" right="0.550694444444444" top="0.786805555555556" bottom="0.786805555555556" header="0.314583333333333" footer="0.314583333333333"/>
  <pageSetup paperSize="9" scale="6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F3" sqref="F3"/>
    </sheetView>
  </sheetViews>
  <sheetFormatPr defaultColWidth="10" defaultRowHeight="15.6" outlineLevelRow="5" outlineLevelCol="5"/>
  <cols>
    <col min="1" max="1" width="20.8888888888889" style="42" customWidth="1"/>
    <col min="2" max="2" width="23.3333333333333" style="42" customWidth="1"/>
    <col min="3" max="6" width="22" style="43" customWidth="1"/>
    <col min="7" max="16384" width="10" style="44"/>
  </cols>
  <sheetData>
    <row r="1" ht="24" customHeight="1" spans="1:1">
      <c r="A1" s="45" t="s">
        <v>81</v>
      </c>
    </row>
    <row r="2" ht="58" customHeight="1" spans="1:6">
      <c r="A2" s="6" t="s">
        <v>82</v>
      </c>
      <c r="B2" s="6"/>
      <c r="C2" s="6"/>
      <c r="D2" s="6"/>
      <c r="E2" s="6"/>
      <c r="F2" s="6"/>
    </row>
    <row r="3" s="40" customFormat="1" ht="25" customHeight="1" spans="1:6">
      <c r="A3" s="46"/>
      <c r="B3" s="46"/>
      <c r="C3" s="47"/>
      <c r="D3" s="47"/>
      <c r="E3" s="47"/>
      <c r="F3" s="48" t="s">
        <v>71</v>
      </c>
    </row>
    <row r="4" s="41" customFormat="1" ht="42" customHeight="1" spans="1:6">
      <c r="A4" s="49" t="s">
        <v>49</v>
      </c>
      <c r="B4" s="8" t="s">
        <v>83</v>
      </c>
      <c r="C4" s="8" t="s">
        <v>84</v>
      </c>
      <c r="D4" s="8" t="s">
        <v>85</v>
      </c>
      <c r="E4" s="8" t="s">
        <v>86</v>
      </c>
      <c r="F4" s="8" t="s">
        <v>9</v>
      </c>
    </row>
    <row r="5" ht="42" customHeight="1" spans="1:6">
      <c r="A5" s="49" t="s">
        <v>87</v>
      </c>
      <c r="B5" s="10">
        <f>SUM(B6:B6)</f>
        <v>220</v>
      </c>
      <c r="C5" s="10">
        <f>SUM(C6:C6)</f>
        <v>14.08</v>
      </c>
      <c r="D5" s="10">
        <v>14.08</v>
      </c>
      <c r="E5" s="10">
        <f>SUM(E6:E6)</f>
        <v>0</v>
      </c>
      <c r="F5" s="17"/>
    </row>
    <row r="6" ht="42" customHeight="1" spans="1:6">
      <c r="A6" s="50" t="s">
        <v>67</v>
      </c>
      <c r="B6" s="51">
        <v>220</v>
      </c>
      <c r="C6" s="50">
        <f>ROUND(B6*0.064,2)</f>
        <v>14.08</v>
      </c>
      <c r="D6" s="17">
        <v>14.08</v>
      </c>
      <c r="E6" s="50">
        <f>C6-D6</f>
        <v>0</v>
      </c>
      <c r="F6" s="52"/>
    </row>
  </sheetData>
  <mergeCells count="1">
    <mergeCell ref="A2:F2"/>
  </mergeCells>
  <printOptions horizontalCentered="1"/>
  <pageMargins left="0.590277777777778" right="0.590277777777778" top="0.984027777777778" bottom="0.984027777777778" header="0.314583333333333" footer="0.314583333333333"/>
  <pageSetup paperSize="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workbookViewId="0">
      <selection activeCell="A4" sqref="A4:B5"/>
    </sheetView>
  </sheetViews>
  <sheetFormatPr defaultColWidth="8.88888888888889" defaultRowHeight="14.4" outlineLevelRow="5"/>
  <cols>
    <col min="1" max="1" width="16.3333333333333" style="25" customWidth="1"/>
    <col min="2" max="2" width="4.62962962962963" style="25" customWidth="1"/>
    <col min="3" max="3" width="15.1296296296296" style="25" customWidth="1"/>
    <col min="4" max="4" width="14.75" style="25" customWidth="1"/>
    <col min="5" max="5" width="10.7777777777778" style="25" customWidth="1"/>
    <col min="6" max="6" width="12.25" style="25" customWidth="1"/>
    <col min="7" max="7" width="13.1296296296296" style="25" customWidth="1"/>
    <col min="8" max="9" width="10.7777777777778" style="25" customWidth="1"/>
    <col min="10" max="10" width="13.3796296296296" style="25" customWidth="1"/>
    <col min="11" max="11" width="12.75" style="25" customWidth="1"/>
    <col min="12" max="12" width="10.7777777777778" style="25" customWidth="1"/>
    <col min="13" max="13" width="13.6296296296296" style="25" customWidth="1"/>
    <col min="14" max="14" width="8.66666666666667" style="25" customWidth="1"/>
    <col min="15" max="15" width="10.6666666666667" style="25" customWidth="1"/>
    <col min="16" max="16" width="7.66666666666667" style="25" customWidth="1"/>
    <col min="17" max="17" width="9.66666666666667" style="25" customWidth="1"/>
    <col min="18" max="18" width="4.77777777777778" style="25" customWidth="1"/>
    <col min="19" max="20" width="6.44444444444444" style="25" customWidth="1"/>
    <col min="21" max="22" width="5.66666666666667" style="25" customWidth="1"/>
    <col min="23" max="23" width="6.11111111111111" style="25" customWidth="1"/>
    <col min="24" max="24" width="4.77777777777778" style="25" customWidth="1"/>
    <col min="25" max="26" width="8" style="25" customWidth="1"/>
    <col min="27" max="27" width="7.33333333333333" style="25" customWidth="1"/>
    <col min="28" max="29" width="8.22222222222222" style="25" customWidth="1"/>
    <col min="30" max="16384" width="8.88888888888889" style="25"/>
  </cols>
  <sheetData>
    <row r="1" ht="25" customHeight="1" spans="1:1">
      <c r="A1" s="5" t="s">
        <v>88</v>
      </c>
    </row>
    <row r="2" s="22" customFormat="1" ht="58" customHeight="1" spans="1:13">
      <c r="A2" s="26" t="s">
        <v>89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="22" customFormat="1" ht="25" customHeight="1" spans="1:13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="23" customFormat="1" ht="51" customHeight="1" spans="1:13">
      <c r="A4" s="28" t="s">
        <v>90</v>
      </c>
      <c r="B4" s="29"/>
      <c r="C4" s="30" t="s">
        <v>91</v>
      </c>
      <c r="D4" s="30" t="s">
        <v>91</v>
      </c>
      <c r="E4" s="31" t="s">
        <v>92</v>
      </c>
      <c r="F4" s="32"/>
      <c r="G4" s="32"/>
      <c r="H4" s="33"/>
      <c r="I4" s="30" t="s">
        <v>92</v>
      </c>
      <c r="J4" s="30"/>
      <c r="K4" s="30"/>
      <c r="L4" s="30"/>
      <c r="M4" s="30" t="s">
        <v>93</v>
      </c>
    </row>
    <row r="5" s="23" customFormat="1" ht="51" customHeight="1" spans="1:13">
      <c r="A5" s="34"/>
      <c r="B5" s="35"/>
      <c r="C5" s="30" t="s">
        <v>94</v>
      </c>
      <c r="D5" s="30" t="s">
        <v>95</v>
      </c>
      <c r="E5" s="30" t="s">
        <v>94</v>
      </c>
      <c r="F5" s="30" t="s">
        <v>96</v>
      </c>
      <c r="G5" s="30" t="s">
        <v>97</v>
      </c>
      <c r="H5" s="30" t="s">
        <v>98</v>
      </c>
      <c r="I5" s="30" t="s">
        <v>95</v>
      </c>
      <c r="J5" s="30" t="s">
        <v>96</v>
      </c>
      <c r="K5" s="30" t="s">
        <v>99</v>
      </c>
      <c r="L5" s="30" t="s">
        <v>100</v>
      </c>
      <c r="M5" s="30"/>
    </row>
    <row r="6" s="24" customFormat="1" ht="51" customHeight="1" spans="1:13">
      <c r="A6" s="14" t="s">
        <v>101</v>
      </c>
      <c r="B6" s="15"/>
      <c r="C6" s="36">
        <v>1651</v>
      </c>
      <c r="D6" s="36">
        <v>429</v>
      </c>
      <c r="E6" s="36">
        <v>330.2</v>
      </c>
      <c r="F6" s="17">
        <v>188</v>
      </c>
      <c r="G6" s="17">
        <v>10.12</v>
      </c>
      <c r="H6" s="37">
        <f>E6-F6-G6</f>
        <v>132.08</v>
      </c>
      <c r="I6" s="38">
        <v>85.8</v>
      </c>
      <c r="J6" s="19">
        <v>48.26</v>
      </c>
      <c r="K6" s="19">
        <v>3.21999999999999</v>
      </c>
      <c r="L6" s="36">
        <f>I6-J6-K6</f>
        <v>34.32</v>
      </c>
      <c r="M6" s="39">
        <f>H6+L6</f>
        <v>166.4</v>
      </c>
    </row>
  </sheetData>
  <mergeCells count="7">
    <mergeCell ref="A2:M2"/>
    <mergeCell ref="A3:M3"/>
    <mergeCell ref="E4:H4"/>
    <mergeCell ref="I4:L4"/>
    <mergeCell ref="A6:B6"/>
    <mergeCell ref="M4:M5"/>
    <mergeCell ref="A4:B5"/>
  </mergeCells>
  <printOptions horizontalCentered="1"/>
  <pageMargins left="0.590277777777778" right="0.590277777777778" top="0.786805555555556" bottom="0.786805555555556" header="0.298611111111111" footer="0.298611111111111"/>
  <pageSetup paperSize="9" scale="85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A2" sqref="A2:N2"/>
    </sheetView>
  </sheetViews>
  <sheetFormatPr defaultColWidth="8.88888888888889" defaultRowHeight="14.4" outlineLevelRow="5"/>
  <cols>
    <col min="1" max="2" width="8.88888888888889" style="4"/>
    <col min="3" max="4" width="11.25" style="4" customWidth="1"/>
    <col min="5" max="6" width="11.1296296296296" style="4" customWidth="1"/>
    <col min="7" max="8" width="12.3796296296296" style="4" customWidth="1"/>
    <col min="9" max="9" width="9.44444444444444" style="4"/>
    <col min="10" max="10" width="11.75" style="4" customWidth="1"/>
    <col min="11" max="12" width="12.6296296296296" style="4" customWidth="1"/>
    <col min="13" max="13" width="8.88888888888889" style="4"/>
    <col min="14" max="14" width="10.6666666666667" style="4" customWidth="1"/>
    <col min="15" max="16384" width="8.88888888888889" style="4"/>
  </cols>
  <sheetData>
    <row r="1" s="1" customFormat="1" ht="26" customHeight="1" spans="1:2">
      <c r="A1" s="5" t="s">
        <v>102</v>
      </c>
      <c r="B1" s="5"/>
    </row>
    <row r="2" s="1" customFormat="1" ht="63" customHeight="1" spans="1:14">
      <c r="A2" s="6" t="s">
        <v>103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24" customHeight="1" spans="1:2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20"/>
      <c r="P3" s="20"/>
      <c r="Q3" s="20"/>
      <c r="R3" s="20"/>
      <c r="S3" s="20"/>
      <c r="T3" s="20"/>
    </row>
    <row r="4" s="3" customFormat="1" ht="51" customHeight="1" spans="1:14">
      <c r="A4" s="8" t="s">
        <v>90</v>
      </c>
      <c r="B4" s="8"/>
      <c r="C4" s="9" t="s">
        <v>104</v>
      </c>
      <c r="D4" s="10"/>
      <c r="E4" s="11" t="s">
        <v>105</v>
      </c>
      <c r="F4" s="9" t="s">
        <v>92</v>
      </c>
      <c r="G4" s="12"/>
      <c r="H4" s="12"/>
      <c r="I4" s="12"/>
      <c r="J4" s="8" t="s">
        <v>92</v>
      </c>
      <c r="K4" s="8"/>
      <c r="L4" s="8"/>
      <c r="M4" s="8"/>
      <c r="N4" s="8" t="s">
        <v>93</v>
      </c>
    </row>
    <row r="5" s="3" customFormat="1" ht="46" customHeight="1" spans="1:14">
      <c r="A5" s="8"/>
      <c r="B5" s="8"/>
      <c r="C5" s="8" t="s">
        <v>106</v>
      </c>
      <c r="D5" s="8" t="s">
        <v>107</v>
      </c>
      <c r="E5" s="13"/>
      <c r="F5" s="8" t="s">
        <v>94</v>
      </c>
      <c r="G5" s="8" t="s">
        <v>96</v>
      </c>
      <c r="H5" s="8" t="s">
        <v>97</v>
      </c>
      <c r="I5" s="8" t="s">
        <v>98</v>
      </c>
      <c r="J5" s="8" t="s">
        <v>95</v>
      </c>
      <c r="K5" s="8" t="s">
        <v>96</v>
      </c>
      <c r="L5" s="8" t="s">
        <v>97</v>
      </c>
      <c r="M5" s="8" t="s">
        <v>100</v>
      </c>
      <c r="N5" s="8"/>
    </row>
    <row r="6" s="2" customFormat="1" ht="52" customHeight="1" spans="1:14">
      <c r="A6" s="14" t="s">
        <v>101</v>
      </c>
      <c r="B6" s="15"/>
      <c r="C6" s="16">
        <v>11307</v>
      </c>
      <c r="D6" s="16">
        <v>11082.5</v>
      </c>
      <c r="E6" s="17">
        <v>3636</v>
      </c>
      <c r="F6" s="18">
        <v>2659.8</v>
      </c>
      <c r="G6" s="19">
        <v>1351</v>
      </c>
      <c r="H6" s="19">
        <v>5.83999999999992</v>
      </c>
      <c r="I6" s="17">
        <v>1302.96</v>
      </c>
      <c r="J6" s="19">
        <v>1163.52</v>
      </c>
      <c r="K6" s="19">
        <v>412</v>
      </c>
      <c r="L6" s="19">
        <v>24.3199999999999</v>
      </c>
      <c r="M6" s="17">
        <f>J6-K6-L6</f>
        <v>727.2</v>
      </c>
      <c r="N6" s="21">
        <f>I6+M6</f>
        <v>2030.16</v>
      </c>
    </row>
  </sheetData>
  <mergeCells count="10">
    <mergeCell ref="A1:B1"/>
    <mergeCell ref="A2:N2"/>
    <mergeCell ref="A3:N3"/>
    <mergeCell ref="C4:D4"/>
    <mergeCell ref="F4:I4"/>
    <mergeCell ref="J4:M4"/>
    <mergeCell ref="A6:B6"/>
    <mergeCell ref="E4:E5"/>
    <mergeCell ref="N4:N5"/>
    <mergeCell ref="A4:B5"/>
  </mergeCells>
  <printOptions horizontalCentered="1"/>
  <pageMargins left="0.590277777777778" right="0.590277777777778" top="0.984027777777778" bottom="0.984027777777778" header="0.5" footer="0.5"/>
  <pageSetup paperSize="9" scale="88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A 7 "   r g b C l r = " 1 C 9 D 5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分配明细表</vt:lpstr>
      <vt:lpstr>幼儿</vt:lpstr>
      <vt:lpstr>高中助学金</vt:lpstr>
      <vt:lpstr>高中免学费</vt:lpstr>
      <vt:lpstr>高中免费教科书</vt:lpstr>
      <vt:lpstr>中职助学金</vt:lpstr>
      <vt:lpstr>中职免学费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郑艳萍 null</dc:creator>
  <cp:lastModifiedBy>文印员2 null</cp:lastModifiedBy>
  <dcterms:created xsi:type="dcterms:W3CDTF">2024-12-04T07:41:00Z</dcterms:created>
  <dcterms:modified xsi:type="dcterms:W3CDTF">2024-12-16T06:00:11Z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76AE33BF8C19425F8D5B4AE39403911E</vt:lpwstr>
  </property>
  <property fmtid="{D5CDD505-2E9C-101B-9397-08002B2CF9AE}" pid="3" name="KSOProductBuildVer">
    <vt:lpwstr>2052-11.8.2.12265</vt:lpwstr>
  </property>
</Properties>
</file>