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750"/>
  </bookViews>
  <sheets>
    <sheet name="Sheet1" sheetId="34" r:id="rId1"/>
    <sheet name="需求测算（不考虑增加资金）" sheetId="3" state="hidden" r:id="rId2"/>
  </sheets>
  <definedNames>
    <definedName name="_xlnm._FilterDatabase" localSheetId="0" hidden="1">Sheet1!$A$1:$H$21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<sst xmlns="http://schemas.openxmlformats.org/spreadsheetml/2006/main" count="109" uniqueCount="90">
  <si>
    <t>附件</t>
  </si>
  <si>
    <t>第五批省级水利发展资金安排表</t>
  </si>
  <si>
    <t>单位：万元</t>
  </si>
  <si>
    <t>市州</t>
  </si>
  <si>
    <t>县市区</t>
  </si>
  <si>
    <t>省级补助资金</t>
  </si>
  <si>
    <t>项目名称</t>
  </si>
  <si>
    <t>金额</t>
  </si>
  <si>
    <t>政府经济预算
支出经济
分类科目</t>
  </si>
  <si>
    <t>部门预算
支出经济
分类科目</t>
  </si>
  <si>
    <t>一般公共预算
支出功能
分类科目</t>
  </si>
  <si>
    <t>岳阳市</t>
  </si>
  <si>
    <t>市本级及所辖区
合计</t>
  </si>
  <si>
    <t>一、市辖区</t>
  </si>
  <si>
    <t>市辖区小计</t>
  </si>
  <si>
    <t>岳阳楼区</t>
  </si>
  <si>
    <t>重点险工险段处置项目省级补助资金</t>
  </si>
  <si>
    <t>岳阳楼区郭镇乡建中水库泄洪渠至磨刀港下游险工险段</t>
  </si>
  <si>
    <t>云溪区</t>
  </si>
  <si>
    <t>小计</t>
  </si>
  <si>
    <t>撇洪河南岳段水毁修复项目</t>
  </si>
  <si>
    <t>撇洪河支渠刘道段水毁修复项目</t>
  </si>
  <si>
    <t>君山区</t>
  </si>
  <si>
    <t>悦来河坡面垮塌险工险段</t>
  </si>
  <si>
    <t>洞庭湖区钱粮湖等三垸蓄洪工程安全建设一期2023年第二批省级补助资金</t>
  </si>
  <si>
    <t>钱粮湖垸蓄洪工程安全建设一期工程（君山区）</t>
  </si>
  <si>
    <t>岳阳经开区</t>
  </si>
  <si>
    <t>西塘镇金黄村排洪渠修复</t>
  </si>
  <si>
    <t>屈原管理区</t>
  </si>
  <si>
    <t>一撇洪堤1+000~1+200滑坡险工除险加固工程</t>
  </si>
  <si>
    <t>二撇洪堤8+000~8+300滑坡险工处险</t>
  </si>
  <si>
    <t>二、市直单位</t>
  </si>
  <si>
    <t>市直单位小计</t>
  </si>
  <si>
    <t>市铁山供水工程事务中心</t>
  </si>
  <si>
    <t>铁山水库大坝边坡应急处险工程</t>
  </si>
  <si>
    <r>
      <rPr>
        <b/>
        <sz val="20"/>
        <rFont val="Times New Roman"/>
        <charset val="134"/>
      </rPr>
      <t>2020</t>
    </r>
    <r>
      <rPr>
        <b/>
        <sz val="20"/>
        <rFont val="宋体"/>
        <charset val="134"/>
      </rPr>
      <t>年省级水利财政投入需求测算</t>
    </r>
  </si>
  <si>
    <t>序号</t>
  </si>
  <si>
    <r>
      <rPr>
        <b/>
        <sz val="10"/>
        <rFont val="Times New Roman"/>
        <charset val="134"/>
      </rPr>
      <t>中央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投资</t>
    </r>
  </si>
  <si>
    <r>
      <rPr>
        <b/>
        <sz val="10"/>
        <rFont val="Times New Roman"/>
        <charset val="134"/>
      </rPr>
      <t>地方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投资</t>
    </r>
  </si>
  <si>
    <t>省级配套比例</t>
  </si>
  <si>
    <t>省级资金需求</t>
  </si>
  <si>
    <t>年初预算安排建议</t>
  </si>
  <si>
    <t>事权改革比例</t>
  </si>
  <si>
    <t>建议比例</t>
  </si>
  <si>
    <t>合计</t>
  </si>
  <si>
    <t>一</t>
  </si>
  <si>
    <t>中央重大水利工程</t>
  </si>
  <si>
    <t>钱粮湖、共双茶、大通湖东垸三垸蓄洪安全建设一期工程</t>
  </si>
  <si>
    <t>洞庭湖区钱粮湖、共双茶、大通湖东垸三垸蓄洪工程分洪闸工程</t>
  </si>
  <si>
    <t>大型灌区续建配套与节水改造</t>
  </si>
  <si>
    <t>莽山水库工程</t>
  </si>
  <si>
    <t>定额</t>
  </si>
  <si>
    <t>毛俊水库工程</t>
  </si>
  <si>
    <t>长江河势控制和河道治理工程</t>
  </si>
  <si>
    <t>定额（分年到位）</t>
  </si>
  <si>
    <t>犬木塘水库工程</t>
  </si>
  <si>
    <r>
      <rPr>
        <sz val="10"/>
        <color rgb="FFFF0000"/>
        <rFont val="Times New Roman"/>
        <charset val="134"/>
      </rPr>
      <t>50%</t>
    </r>
    <r>
      <rPr>
        <sz val="10"/>
        <color rgb="FFFF0000"/>
        <rFont val="宋体"/>
        <charset val="134"/>
      </rPr>
      <t>、</t>
    </r>
    <r>
      <rPr>
        <sz val="10"/>
        <color rgb="FFFF0000"/>
        <rFont val="Times New Roman"/>
        <charset val="134"/>
      </rPr>
      <t>100%</t>
    </r>
  </si>
  <si>
    <t>椒花水库工程</t>
  </si>
  <si>
    <t>大兴寨水库工程</t>
  </si>
  <si>
    <r>
      <rPr>
        <sz val="10"/>
        <rFont val="Times New Roman"/>
        <charset val="134"/>
      </rPr>
      <t>2014</t>
    </r>
    <r>
      <rPr>
        <sz val="10"/>
        <rFont val="宋体"/>
        <charset val="134"/>
      </rPr>
      <t>年前洞庭湖治理省配套欠账</t>
    </r>
  </si>
  <si>
    <r>
      <rPr>
        <sz val="10"/>
        <rFont val="Times New Roman"/>
        <charset val="134"/>
      </rPr>
      <t>2013</t>
    </r>
    <r>
      <rPr>
        <sz val="10"/>
        <rFont val="宋体"/>
        <charset val="134"/>
      </rPr>
      <t>年前大型灌区节水改造省配套欠账（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个子项）</t>
    </r>
  </si>
  <si>
    <t>二</t>
  </si>
  <si>
    <t>中央面上水利工程</t>
  </si>
  <si>
    <t>中小河流治理和中小河流治理重点县</t>
  </si>
  <si>
    <t>适当</t>
  </si>
  <si>
    <t>小型病险水库除险加固</t>
  </si>
  <si>
    <t>重点中型灌区</t>
  </si>
  <si>
    <r>
      <rPr>
        <sz val="10"/>
        <rFont val="宋体"/>
        <charset val="134"/>
      </rPr>
      <t>农村水系综合整治（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个试点）</t>
    </r>
  </si>
  <si>
    <t>小型水库建设、坡耕地、山洪灾害防治等其他面上项目</t>
  </si>
  <si>
    <t>湖南主要支流治理</t>
  </si>
  <si>
    <r>
      <rPr>
        <sz val="10"/>
        <rFont val="Times New Roman"/>
        <charset val="134"/>
      </rPr>
      <t>100%</t>
    </r>
    <r>
      <rPr>
        <sz val="10"/>
        <rFont val="宋体"/>
        <charset val="134"/>
      </rPr>
      <t>、适当</t>
    </r>
  </si>
  <si>
    <t>湖南重点地区排涝能力建设</t>
  </si>
  <si>
    <t>大中型病险水库（水闸）除险加固</t>
  </si>
  <si>
    <t>湖南农村饮水安全工程</t>
  </si>
  <si>
    <t>定额补助</t>
  </si>
  <si>
    <t>三</t>
  </si>
  <si>
    <t>省级水利建设项目</t>
  </si>
  <si>
    <t>水利救灾资金</t>
  </si>
  <si>
    <t>重点险工险段治理、城市防洪等省级补助</t>
  </si>
  <si>
    <t>洞庭湖北部地区分片补水应急实施工程</t>
  </si>
  <si>
    <t>四</t>
  </si>
  <si>
    <t>省级水利管理投入</t>
  </si>
  <si>
    <t>全面推进河长制湖长制</t>
  </si>
  <si>
    <t>河道管理</t>
  </si>
  <si>
    <t>水资源管理项目</t>
  </si>
  <si>
    <t>规划及项目前期费</t>
  </si>
  <si>
    <t>水利设施维修养护</t>
  </si>
  <si>
    <t>厅直属单位能力建设</t>
  </si>
  <si>
    <t>援疆援藏、地方申报事项等</t>
  </si>
  <si>
    <t>水利科技、深化改革、教育培训、技术审查等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</si>
</sst>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;_ꠀ"/>
    <numFmt numFmtId="177" formatCode="0_ "/>
  </numFmts>
  <fonts count="46">
    <font>
      <sz val="11"/>
      <color theme="1"/>
      <name val="宋体"/>
      <charset val="134"/>
      <scheme val="minor"/>
    </font>
    <font>
      <b/>
      <sz val="10"/>
      <name val="Times New Roman"/>
      <charset val="134"/>
    </font>
    <font>
      <b/>
      <sz val="11"/>
      <name val="Times New Roman"/>
      <charset val="134"/>
    </font>
    <font>
      <sz val="11"/>
      <color rgb="FFFF0000"/>
      <name val="Times New Roman"/>
      <charset val="134"/>
    </font>
    <font>
      <sz val="11"/>
      <name val="Times New Roman"/>
      <charset val="134"/>
    </font>
    <font>
      <b/>
      <sz val="20"/>
      <name val="Times New Roman"/>
      <charset val="134"/>
    </font>
    <font>
      <sz val="10"/>
      <name val="Times New Roman"/>
      <charset val="134"/>
    </font>
    <font>
      <b/>
      <sz val="10"/>
      <color theme="1"/>
      <name val="Times New Roman"/>
      <charset val="134"/>
    </font>
    <font>
      <sz val="10"/>
      <name val="宋体"/>
      <charset val="134"/>
    </font>
    <font>
      <sz val="10"/>
      <color rgb="FFFF0000"/>
      <name val="Times New Roman"/>
      <charset val="134"/>
    </font>
    <font>
      <sz val="10"/>
      <color rgb="FFFF0000"/>
      <name val="宋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20"/>
      <name val="Times New Roman"/>
      <charset val="134"/>
    </font>
    <font>
      <sz val="10"/>
      <name val="仿宋_GB2312"/>
      <charset val="134"/>
    </font>
    <font>
      <b/>
      <sz val="11"/>
      <name val="仿宋_GB2312"/>
      <charset val="134"/>
    </font>
    <font>
      <b/>
      <sz val="11"/>
      <color rgb="FF000000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sz val="11"/>
      <color rgb="FF00000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7" fillId="1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12" borderId="7" applyNumberFormat="0" applyAlignment="0" applyProtection="0">
      <alignment vertical="center"/>
    </xf>
    <xf numFmtId="0" fontId="38" fillId="12" borderId="11" applyNumberFormat="0" applyAlignment="0" applyProtection="0">
      <alignment vertical="center"/>
    </xf>
    <xf numFmtId="0" fontId="27" fillId="8" borderId="5" applyNumberForma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9" fillId="0" borderId="0">
      <alignment vertical="center"/>
    </xf>
    <xf numFmtId="0" fontId="22" fillId="2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43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30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41" fillId="0" borderId="0"/>
    <xf numFmtId="0" fontId="39" fillId="0" borderId="0"/>
  </cellStyleXfs>
  <cellXfs count="7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38" applyFont="1" applyBorder="1" applyAlignment="1">
      <alignment horizontal="center" vertical="center" wrapText="1"/>
    </xf>
    <xf numFmtId="177" fontId="1" fillId="0" borderId="2" xfId="38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0" borderId="2" xfId="56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9" fontId="6" fillId="0" borderId="2" xfId="38" applyNumberFormat="1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0" borderId="2" xfId="56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9" fontId="8" fillId="0" borderId="2" xfId="38" applyNumberFormat="1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176" fontId="6" fillId="3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9" fontId="9" fillId="0" borderId="2" xfId="38" applyNumberFormat="1" applyFont="1" applyBorder="1" applyAlignment="1">
      <alignment horizontal="center" vertical="center" wrapText="1"/>
    </xf>
    <xf numFmtId="176" fontId="9" fillId="3" borderId="2" xfId="0" applyNumberFormat="1" applyFont="1" applyFill="1" applyBorder="1" applyAlignment="1">
      <alignment horizontal="center" vertical="center" wrapText="1"/>
    </xf>
    <xf numFmtId="9" fontId="6" fillId="0" borderId="3" xfId="38" applyNumberFormat="1" applyFont="1" applyBorder="1" applyAlignment="1">
      <alignment horizontal="center" vertical="center" wrapText="1"/>
    </xf>
    <xf numFmtId="176" fontId="6" fillId="3" borderId="3" xfId="0" applyNumberFormat="1" applyFont="1" applyFill="1" applyBorder="1" applyAlignment="1">
      <alignment horizontal="center" vertical="center" wrapText="1"/>
    </xf>
    <xf numFmtId="0" fontId="1" fillId="0" borderId="2" xfId="56" applyFont="1" applyBorder="1" applyAlignment="1">
      <alignment horizontal="left" vertical="center" wrapText="1"/>
    </xf>
    <xf numFmtId="0" fontId="10" fillId="0" borderId="2" xfId="56" applyFont="1" applyBorder="1" applyAlignment="1">
      <alignment horizontal="left" vertical="center" wrapText="1"/>
    </xf>
    <xf numFmtId="9" fontId="10" fillId="0" borderId="3" xfId="38" applyNumberFormat="1" applyFont="1" applyBorder="1" applyAlignment="1">
      <alignment horizontal="center" vertical="center" wrapText="1"/>
    </xf>
    <xf numFmtId="176" fontId="9" fillId="3" borderId="3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9" fillId="0" borderId="2" xfId="0" applyFont="1" applyBorder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7" fillId="0" borderId="4" xfId="0" applyFont="1" applyFill="1" applyBorder="1" applyAlignment="1">
      <alignment horizontal="right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8" fillId="3" borderId="2" xfId="53" applyFont="1" applyFill="1" applyBorder="1" applyAlignment="1" applyProtection="1">
      <alignment horizontal="center" vertical="center" wrapText="1"/>
      <protection locked="0"/>
    </xf>
    <xf numFmtId="0" fontId="19" fillId="3" borderId="2" xfId="53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center" vertical="center"/>
    </xf>
    <xf numFmtId="0" fontId="20" fillId="0" borderId="2" xfId="53" applyFont="1" applyFill="1" applyBorder="1" applyAlignment="1">
      <alignment horizontal="center" vertical="center" wrapText="1"/>
    </xf>
    <xf numFmtId="0" fontId="20" fillId="0" borderId="2" xfId="53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1" fillId="3" borderId="2" xfId="53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>
      <alignment horizontal="center" vertical="center" wrapText="1"/>
    </xf>
    <xf numFmtId="0" fontId="21" fillId="3" borderId="2" xfId="53" applyFont="1" applyFill="1" applyBorder="1" applyAlignment="1" applyProtection="1">
      <alignment horizontal="left" vertical="center" wrapText="1"/>
      <protection locked="0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7 3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30_20161130-湖南省2016年水利投资计划台账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10 2" xfId="51"/>
    <cellStyle name="60% - 强调文字颜色 6" xfId="52" builtinId="52"/>
    <cellStyle name="常规 2" xfId="53"/>
    <cellStyle name="常规 4" xfId="54"/>
    <cellStyle name="常规 5" xfId="55"/>
    <cellStyle name="常规_2-（附表）2014年中央水利项目完成投资按项目类型分等（4.8）" xfId="56"/>
    <cellStyle name="常规 3" xfId="57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view="pageBreakPreview" zoomScaleNormal="130" zoomScaleSheetLayoutView="100" topLeftCell="A8" workbookViewId="0">
      <selection activeCell="F11" sqref="F11"/>
    </sheetView>
  </sheetViews>
  <sheetFormatPr defaultColWidth="9" defaultRowHeight="15.75" outlineLevelCol="7"/>
  <cols>
    <col min="1" max="1" width="13.75" style="54" customWidth="1"/>
    <col min="2" max="2" width="16.625" style="55" customWidth="1"/>
    <col min="3" max="3" width="24.5" style="55" customWidth="1"/>
    <col min="4" max="4" width="31.75" style="56" customWidth="1"/>
    <col min="5" max="5" width="7.125" style="54" customWidth="1"/>
    <col min="6" max="6" width="13.375" style="54" customWidth="1"/>
    <col min="7" max="7" width="10" style="54" customWidth="1"/>
    <col min="8" max="8" width="13.5" style="54" customWidth="1"/>
    <col min="9" max="16384" width="9" style="57"/>
  </cols>
  <sheetData>
    <row r="1" ht="27.75" customHeight="1" spans="1:1">
      <c r="A1" s="58" t="s">
        <v>0</v>
      </c>
    </row>
    <row r="2" ht="45" customHeight="1" spans="1:8">
      <c r="A2" s="59" t="s">
        <v>1</v>
      </c>
      <c r="B2" s="60"/>
      <c r="C2" s="60"/>
      <c r="D2" s="60"/>
      <c r="E2" s="60"/>
      <c r="F2" s="60"/>
      <c r="G2" s="60"/>
      <c r="H2" s="60"/>
    </row>
    <row r="3" ht="25.5" customHeight="1" spans="1:8">
      <c r="A3" s="61"/>
      <c r="B3" s="61"/>
      <c r="C3" s="61"/>
      <c r="E3" s="57"/>
      <c r="F3" s="62" t="s">
        <v>2</v>
      </c>
      <c r="G3" s="62"/>
      <c r="H3" s="62"/>
    </row>
    <row r="4" s="52" customFormat="1" ht="59.25" customHeight="1" spans="1:8">
      <c r="A4" s="63" t="s">
        <v>3</v>
      </c>
      <c r="B4" s="64" t="s">
        <v>4</v>
      </c>
      <c r="C4" s="64" t="s">
        <v>5</v>
      </c>
      <c r="D4" s="64" t="s">
        <v>6</v>
      </c>
      <c r="E4" s="63" t="s">
        <v>7</v>
      </c>
      <c r="F4" s="64" t="s">
        <v>8</v>
      </c>
      <c r="G4" s="64" t="s">
        <v>9</v>
      </c>
      <c r="H4" s="65" t="s">
        <v>10</v>
      </c>
    </row>
    <row r="5" s="53" customFormat="1" ht="36.75" customHeight="1" spans="1:8">
      <c r="A5" s="66" t="s">
        <v>11</v>
      </c>
      <c r="B5" s="66" t="s">
        <v>12</v>
      </c>
      <c r="C5" s="66"/>
      <c r="D5" s="67"/>
      <c r="E5" s="63">
        <f>E18+E7+E8+E11+E14+E15</f>
        <v>3099</v>
      </c>
      <c r="F5" s="68"/>
      <c r="G5" s="68"/>
      <c r="H5" s="68"/>
    </row>
    <row r="6" s="53" customFormat="1" ht="36.75" customHeight="1" spans="1:8">
      <c r="A6" s="66" t="s">
        <v>13</v>
      </c>
      <c r="B6" s="66" t="s">
        <v>14</v>
      </c>
      <c r="C6" s="66"/>
      <c r="D6" s="67"/>
      <c r="E6" s="63">
        <f>E7+E8+E11+E14+E15</f>
        <v>3069</v>
      </c>
      <c r="F6" s="68"/>
      <c r="G6" s="68"/>
      <c r="H6" s="68"/>
    </row>
    <row r="7" s="53" customFormat="1" ht="36.75" customHeight="1" spans="1:8">
      <c r="A7" s="66"/>
      <c r="B7" s="69" t="s">
        <v>15</v>
      </c>
      <c r="C7" s="70" t="s">
        <v>16</v>
      </c>
      <c r="D7" s="67" t="s">
        <v>17</v>
      </c>
      <c r="E7" s="71">
        <v>25</v>
      </c>
      <c r="F7" s="68">
        <v>503</v>
      </c>
      <c r="G7" s="68"/>
      <c r="H7" s="68">
        <v>2130305</v>
      </c>
    </row>
    <row r="8" s="53" customFormat="1" ht="36.75" customHeight="1" spans="1:8">
      <c r="A8" s="66"/>
      <c r="B8" s="69" t="s">
        <v>18</v>
      </c>
      <c r="C8" s="70"/>
      <c r="D8" s="67" t="s">
        <v>19</v>
      </c>
      <c r="E8" s="68">
        <f>SUM(E9:E10)</f>
        <v>60</v>
      </c>
      <c r="F8" s="68"/>
      <c r="G8" s="68"/>
      <c r="H8" s="68"/>
    </row>
    <row r="9" s="53" customFormat="1" ht="36.75" customHeight="1" spans="1:8">
      <c r="A9" s="66"/>
      <c r="B9" s="69"/>
      <c r="C9" s="70" t="s">
        <v>16</v>
      </c>
      <c r="D9" s="67" t="s">
        <v>20</v>
      </c>
      <c r="E9" s="71">
        <v>35</v>
      </c>
      <c r="F9" s="68">
        <v>503</v>
      </c>
      <c r="G9" s="68"/>
      <c r="H9" s="68">
        <v>2130305</v>
      </c>
    </row>
    <row r="10" s="53" customFormat="1" ht="36.75" customHeight="1" spans="1:8">
      <c r="A10" s="66"/>
      <c r="B10" s="69"/>
      <c r="C10" s="70" t="s">
        <v>16</v>
      </c>
      <c r="D10" s="67" t="s">
        <v>21</v>
      </c>
      <c r="E10" s="71">
        <v>25</v>
      </c>
      <c r="F10" s="68">
        <v>503</v>
      </c>
      <c r="G10" s="68"/>
      <c r="H10" s="68">
        <v>2130305</v>
      </c>
    </row>
    <row r="11" s="53" customFormat="1" ht="36.75" customHeight="1" spans="1:8">
      <c r="A11" s="66"/>
      <c r="B11" s="69" t="s">
        <v>22</v>
      </c>
      <c r="C11" s="70"/>
      <c r="D11" s="67" t="s">
        <v>19</v>
      </c>
      <c r="E11" s="71">
        <f>SUM(E12:E13)</f>
        <v>2899</v>
      </c>
      <c r="F11" s="68"/>
      <c r="G11" s="68"/>
      <c r="H11" s="68"/>
    </row>
    <row r="12" s="53" customFormat="1" ht="36.75" customHeight="1" spans="1:8">
      <c r="A12" s="66"/>
      <c r="B12" s="69"/>
      <c r="C12" s="70" t="s">
        <v>16</v>
      </c>
      <c r="D12" s="67" t="s">
        <v>23</v>
      </c>
      <c r="E12" s="68">
        <v>30</v>
      </c>
      <c r="F12" s="68">
        <v>503</v>
      </c>
      <c r="G12" s="68"/>
      <c r="H12" s="68">
        <v>2130305</v>
      </c>
    </row>
    <row r="13" s="53" customFormat="1" ht="59" customHeight="1" spans="1:8">
      <c r="A13" s="66"/>
      <c r="B13" s="69"/>
      <c r="C13" s="70" t="s">
        <v>24</v>
      </c>
      <c r="D13" s="67" t="s">
        <v>25</v>
      </c>
      <c r="E13" s="68">
        <v>2869</v>
      </c>
      <c r="F13" s="68">
        <v>503</v>
      </c>
      <c r="G13" s="68"/>
      <c r="H13" s="68">
        <v>2130305</v>
      </c>
    </row>
    <row r="14" s="53" customFormat="1" ht="36.75" customHeight="1" spans="1:8">
      <c r="A14" s="66"/>
      <c r="B14" s="69" t="s">
        <v>26</v>
      </c>
      <c r="C14" s="70" t="s">
        <v>16</v>
      </c>
      <c r="D14" s="67" t="s">
        <v>27</v>
      </c>
      <c r="E14" s="68">
        <v>20</v>
      </c>
      <c r="F14" s="68">
        <v>503</v>
      </c>
      <c r="G14" s="68"/>
      <c r="H14" s="68">
        <v>2130305</v>
      </c>
    </row>
    <row r="15" s="53" customFormat="1" ht="36.75" customHeight="1" spans="1:8">
      <c r="A15" s="66"/>
      <c r="B15" s="69" t="s">
        <v>28</v>
      </c>
      <c r="C15" s="70"/>
      <c r="D15" s="67" t="s">
        <v>19</v>
      </c>
      <c r="E15" s="68">
        <f>SUM(E16:E17)</f>
        <v>65</v>
      </c>
      <c r="F15" s="68"/>
      <c r="G15" s="68"/>
      <c r="H15" s="68"/>
    </row>
    <row r="16" s="53" customFormat="1" ht="36.75" customHeight="1" spans="1:8">
      <c r="A16" s="66"/>
      <c r="B16" s="71"/>
      <c r="C16" s="67" t="s">
        <v>16</v>
      </c>
      <c r="D16" s="67" t="s">
        <v>29</v>
      </c>
      <c r="E16" s="71">
        <v>35</v>
      </c>
      <c r="F16" s="68">
        <v>503</v>
      </c>
      <c r="G16" s="68"/>
      <c r="H16" s="68">
        <v>2130305</v>
      </c>
    </row>
    <row r="17" s="53" customFormat="1" ht="36.75" customHeight="1" spans="1:8">
      <c r="A17" s="66"/>
      <c r="B17" s="71"/>
      <c r="C17" s="67" t="s">
        <v>16</v>
      </c>
      <c r="D17" s="67" t="s">
        <v>30</v>
      </c>
      <c r="E17" s="71">
        <v>30</v>
      </c>
      <c r="F17" s="68">
        <v>503</v>
      </c>
      <c r="G17" s="68"/>
      <c r="H17" s="68">
        <v>2130305</v>
      </c>
    </row>
    <row r="18" s="53" customFormat="1" ht="36.75" customHeight="1" spans="1:8">
      <c r="A18" s="66" t="s">
        <v>31</v>
      </c>
      <c r="B18" s="66" t="s">
        <v>32</v>
      </c>
      <c r="C18" s="67"/>
      <c r="D18" s="67"/>
      <c r="E18" s="71">
        <f>E19</f>
        <v>30</v>
      </c>
      <c r="F18" s="68"/>
      <c r="G18" s="68"/>
      <c r="H18" s="68"/>
    </row>
    <row r="19" s="53" customFormat="1" ht="36.75" customHeight="1" spans="1:8">
      <c r="A19" s="72"/>
      <c r="B19" s="73" t="s">
        <v>33</v>
      </c>
      <c r="C19" s="74" t="s">
        <v>16</v>
      </c>
      <c r="D19" s="67" t="s">
        <v>34</v>
      </c>
      <c r="E19" s="68">
        <v>30</v>
      </c>
      <c r="F19" s="68">
        <v>503</v>
      </c>
      <c r="G19" s="68"/>
      <c r="H19" s="68">
        <v>2130305</v>
      </c>
    </row>
    <row r="20" ht="36.75" customHeight="1"/>
  </sheetData>
  <mergeCells count="2">
    <mergeCell ref="A2:H2"/>
    <mergeCell ref="F3:H3"/>
  </mergeCells>
  <printOptions horizontalCentered="1"/>
  <pageMargins left="0.708333333333333" right="0.708333333333333" top="0.984027777777778" bottom="0.984027777777778" header="0.511805555555556" footer="0.786805555555556"/>
  <pageSetup paperSize="9" scale="68" firstPageNumber="8" orientation="portrait" useFirstPageNumber="1" horizontalDpi="600"/>
  <headerFooter scaleWithDoc="0"/>
  <ignoredErrors>
    <ignoredError sqref="E1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workbookViewId="0">
      <selection activeCell="R16" sqref="R16"/>
    </sheetView>
  </sheetViews>
  <sheetFormatPr defaultColWidth="9" defaultRowHeight="15"/>
  <cols>
    <col min="1" max="1" width="6.375" style="4" customWidth="1"/>
    <col min="2" max="2" width="26.125" style="5" customWidth="1"/>
    <col min="3" max="5" width="8.125" style="4" customWidth="1"/>
    <col min="6" max="6" width="11.125" style="4" customWidth="1"/>
    <col min="7" max="7" width="10.25" style="4" customWidth="1"/>
    <col min="8" max="8" width="7.5" style="4" customWidth="1"/>
    <col min="9" max="9" width="9" style="6" customWidth="1"/>
    <col min="10" max="12" width="9" style="4" hidden="1" customWidth="1"/>
    <col min="13" max="16384" width="9" style="4"/>
  </cols>
  <sheetData>
    <row r="1" ht="47.45" customHeight="1" spans="1:9">
      <c r="A1" s="7" t="s">
        <v>35</v>
      </c>
      <c r="B1" s="8"/>
      <c r="C1" s="7"/>
      <c r="D1" s="7"/>
      <c r="E1" s="7"/>
      <c r="F1" s="7"/>
      <c r="G1" s="7"/>
      <c r="H1" s="7"/>
      <c r="I1" s="7"/>
    </row>
    <row r="2" spans="2:9">
      <c r="B2" s="9"/>
      <c r="C2" s="10"/>
      <c r="D2" s="10"/>
      <c r="E2" s="10"/>
      <c r="F2" s="10"/>
      <c r="G2" s="11" t="s">
        <v>2</v>
      </c>
      <c r="H2" s="11"/>
      <c r="I2" s="11"/>
    </row>
    <row r="3" s="1" customFormat="1" ht="24" customHeight="1" spans="1:9">
      <c r="A3" s="12" t="s">
        <v>36</v>
      </c>
      <c r="B3" s="12" t="s">
        <v>6</v>
      </c>
      <c r="C3" s="13" t="s">
        <v>19</v>
      </c>
      <c r="D3" s="13" t="s">
        <v>37</v>
      </c>
      <c r="E3" s="13" t="s">
        <v>38</v>
      </c>
      <c r="F3" s="13" t="s">
        <v>39</v>
      </c>
      <c r="G3" s="13"/>
      <c r="H3" s="14" t="s">
        <v>40</v>
      </c>
      <c r="I3" s="16" t="s">
        <v>41</v>
      </c>
    </row>
    <row r="4" s="1" customFormat="1" ht="30.95" customHeight="1" spans="1:9">
      <c r="A4" s="15"/>
      <c r="B4" s="15"/>
      <c r="C4" s="13"/>
      <c r="D4" s="13"/>
      <c r="E4" s="13"/>
      <c r="F4" s="13" t="s">
        <v>42</v>
      </c>
      <c r="G4" s="13" t="s">
        <v>43</v>
      </c>
      <c r="H4" s="14"/>
      <c r="I4" s="16"/>
    </row>
    <row r="5" s="2" customFormat="1" ht="24.95" customHeight="1" spans="1:12">
      <c r="A5" s="16" t="s">
        <v>44</v>
      </c>
      <c r="B5" s="16"/>
      <c r="C5" s="17">
        <f t="shared" ref="C5:I5" si="0">SUM(C6,C18,C28,C32)</f>
        <v>1573166</v>
      </c>
      <c r="D5" s="17">
        <f t="shared" si="0"/>
        <v>671225</v>
      </c>
      <c r="E5" s="17">
        <f t="shared" si="0"/>
        <v>901941</v>
      </c>
      <c r="F5" s="17"/>
      <c r="G5" s="17"/>
      <c r="H5" s="17">
        <f t="shared" si="0"/>
        <v>505586</v>
      </c>
      <c r="I5" s="17">
        <f t="shared" si="0"/>
        <v>348000</v>
      </c>
      <c r="K5" s="2">
        <v>348000</v>
      </c>
      <c r="L5" s="2">
        <f>K5-I5</f>
        <v>0</v>
      </c>
    </row>
    <row r="6" s="2" customFormat="1" ht="24.95" customHeight="1" spans="1:9">
      <c r="A6" s="1" t="s">
        <v>45</v>
      </c>
      <c r="B6" s="18" t="s">
        <v>46</v>
      </c>
      <c r="C6" s="19">
        <f t="shared" ref="C6:I6" si="1">SUM(C7:C17)</f>
        <v>314081</v>
      </c>
      <c r="D6" s="19">
        <f t="shared" si="1"/>
        <v>54621</v>
      </c>
      <c r="E6" s="19">
        <f t="shared" si="1"/>
        <v>259460</v>
      </c>
      <c r="F6" s="19"/>
      <c r="G6" s="19"/>
      <c r="H6" s="19">
        <f t="shared" si="1"/>
        <v>196342</v>
      </c>
      <c r="I6" s="19">
        <f t="shared" si="1"/>
        <v>132897</v>
      </c>
    </row>
    <row r="7" ht="38.1" customHeight="1" spans="1:10">
      <c r="A7" s="20">
        <v>1</v>
      </c>
      <c r="B7" s="21" t="s">
        <v>47</v>
      </c>
      <c r="C7" s="22">
        <f t="shared" ref="C7:C17" si="2">D7+E7</f>
        <v>68594</v>
      </c>
      <c r="D7" s="22">
        <v>20400</v>
      </c>
      <c r="E7" s="22">
        <v>48194</v>
      </c>
      <c r="F7" s="23">
        <v>1</v>
      </c>
      <c r="G7" s="23">
        <v>1</v>
      </c>
      <c r="H7" s="24">
        <v>48194</v>
      </c>
      <c r="I7" s="26">
        <v>30000</v>
      </c>
      <c r="J7" s="4">
        <v>10194</v>
      </c>
    </row>
    <row r="8" ht="41.1" customHeight="1" spans="1:10">
      <c r="A8" s="20">
        <v>2</v>
      </c>
      <c r="B8" s="25" t="s">
        <v>48</v>
      </c>
      <c r="C8" s="22">
        <f t="shared" si="2"/>
        <v>7936</v>
      </c>
      <c r="D8" s="22">
        <v>1254</v>
      </c>
      <c r="E8" s="22">
        <v>6682</v>
      </c>
      <c r="F8" s="23">
        <v>1</v>
      </c>
      <c r="G8" s="23">
        <v>1</v>
      </c>
      <c r="H8" s="24">
        <v>6682</v>
      </c>
      <c r="I8" s="26">
        <v>6682</v>
      </c>
      <c r="J8" s="4">
        <v>2682</v>
      </c>
    </row>
    <row r="9" ht="24.95" customHeight="1" spans="1:9">
      <c r="A9" s="20">
        <v>3</v>
      </c>
      <c r="B9" s="21" t="s">
        <v>49</v>
      </c>
      <c r="C9" s="22">
        <f t="shared" si="2"/>
        <v>1234</v>
      </c>
      <c r="D9" s="20">
        <v>987</v>
      </c>
      <c r="E9" s="20">
        <v>247</v>
      </c>
      <c r="F9" s="23">
        <v>0.5</v>
      </c>
      <c r="G9" s="23">
        <v>0.5</v>
      </c>
      <c r="H9" s="26">
        <v>124</v>
      </c>
      <c r="I9" s="26">
        <v>120</v>
      </c>
    </row>
    <row r="10" ht="24.95" customHeight="1" spans="1:9">
      <c r="A10" s="20">
        <v>4</v>
      </c>
      <c r="B10" s="25" t="s">
        <v>50</v>
      </c>
      <c r="C10" s="22">
        <f t="shared" si="2"/>
        <v>31370</v>
      </c>
      <c r="D10" s="22">
        <v>1980</v>
      </c>
      <c r="E10" s="22">
        <v>29390</v>
      </c>
      <c r="F10" s="23">
        <v>0.5</v>
      </c>
      <c r="G10" s="27" t="s">
        <v>51</v>
      </c>
      <c r="H10" s="28">
        <v>6395</v>
      </c>
      <c r="I10" s="49">
        <v>6395</v>
      </c>
    </row>
    <row r="11" ht="24.95" customHeight="1" spans="1:9">
      <c r="A11" s="20">
        <v>5</v>
      </c>
      <c r="B11" s="29" t="s">
        <v>52</v>
      </c>
      <c r="C11" s="22">
        <f t="shared" si="2"/>
        <v>50000</v>
      </c>
      <c r="D11" s="30">
        <v>30000</v>
      </c>
      <c r="E11" s="30">
        <v>20000</v>
      </c>
      <c r="F11" s="23">
        <v>0.5</v>
      </c>
      <c r="G11" s="23">
        <v>0.5</v>
      </c>
      <c r="H11" s="31">
        <v>10000</v>
      </c>
      <c r="I11" s="26">
        <v>10000</v>
      </c>
    </row>
    <row r="12" ht="24.95" customHeight="1" spans="1:9">
      <c r="A12" s="20">
        <v>6</v>
      </c>
      <c r="B12" s="25" t="s">
        <v>53</v>
      </c>
      <c r="C12" s="22">
        <f t="shared" si="2"/>
        <v>14707</v>
      </c>
      <c r="D12" s="30"/>
      <c r="E12" s="30">
        <v>14707</v>
      </c>
      <c r="F12" s="23">
        <v>1</v>
      </c>
      <c r="G12" s="23" t="s">
        <v>54</v>
      </c>
      <c r="H12" s="31">
        <v>14707</v>
      </c>
      <c r="I12" s="26">
        <v>10000</v>
      </c>
    </row>
    <row r="13" s="3" customFormat="1" ht="24.95" customHeight="1" spans="1:9">
      <c r="A13" s="32">
        <v>7</v>
      </c>
      <c r="B13" s="33" t="s">
        <v>55</v>
      </c>
      <c r="C13" s="34">
        <f t="shared" si="2"/>
        <v>65540</v>
      </c>
      <c r="D13" s="35"/>
      <c r="E13" s="35">
        <v>65540</v>
      </c>
      <c r="F13" s="36" t="s">
        <v>56</v>
      </c>
      <c r="G13" s="36">
        <v>0.5</v>
      </c>
      <c r="H13" s="37">
        <v>65540</v>
      </c>
      <c r="I13" s="49">
        <v>50000</v>
      </c>
    </row>
    <row r="14" ht="24.95" customHeight="1" spans="1:9">
      <c r="A14" s="20">
        <v>8</v>
      </c>
      <c r="B14" s="29" t="s">
        <v>57</v>
      </c>
      <c r="C14" s="22">
        <f t="shared" si="2"/>
        <v>40000</v>
      </c>
      <c r="D14" s="30"/>
      <c r="E14" s="30">
        <v>40000</v>
      </c>
      <c r="F14" s="23">
        <v>0.4</v>
      </c>
      <c r="G14" s="23" t="s">
        <v>51</v>
      </c>
      <c r="H14" s="31">
        <v>20000</v>
      </c>
      <c r="I14" s="26">
        <v>10000</v>
      </c>
    </row>
    <row r="15" ht="24.95" customHeight="1" spans="1:9">
      <c r="A15" s="20">
        <v>9</v>
      </c>
      <c r="B15" s="29" t="s">
        <v>58</v>
      </c>
      <c r="C15" s="22">
        <f t="shared" si="2"/>
        <v>20000</v>
      </c>
      <c r="D15" s="30"/>
      <c r="E15" s="30">
        <v>20000</v>
      </c>
      <c r="F15" s="23">
        <v>1</v>
      </c>
      <c r="G15" s="23">
        <v>0.5</v>
      </c>
      <c r="H15" s="31">
        <f>E15*G15</f>
        <v>10000</v>
      </c>
      <c r="I15" s="26"/>
    </row>
    <row r="16" ht="24.95" customHeight="1" spans="1:9">
      <c r="A16" s="20">
        <v>10</v>
      </c>
      <c r="B16" s="29" t="s">
        <v>59</v>
      </c>
      <c r="C16" s="22">
        <f t="shared" si="2"/>
        <v>10000</v>
      </c>
      <c r="D16" s="30"/>
      <c r="E16" s="30">
        <f>H16</f>
        <v>10000</v>
      </c>
      <c r="F16" s="23">
        <v>1</v>
      </c>
      <c r="G16" s="23">
        <v>1</v>
      </c>
      <c r="H16" s="31">
        <v>10000</v>
      </c>
      <c r="I16" s="26">
        <v>5000</v>
      </c>
    </row>
    <row r="17" ht="24.95" customHeight="1" spans="1:9">
      <c r="A17" s="20">
        <v>11</v>
      </c>
      <c r="B17" s="29" t="s">
        <v>60</v>
      </c>
      <c r="C17" s="22">
        <f t="shared" si="2"/>
        <v>4700</v>
      </c>
      <c r="D17" s="30"/>
      <c r="E17" s="30">
        <f>H17</f>
        <v>4700</v>
      </c>
      <c r="F17" s="38"/>
      <c r="G17" s="23"/>
      <c r="H17" s="39">
        <v>4700</v>
      </c>
      <c r="I17" s="26">
        <v>4700</v>
      </c>
    </row>
    <row r="18" s="2" customFormat="1" ht="24.95" customHeight="1" spans="1:9">
      <c r="A18" s="16" t="s">
        <v>61</v>
      </c>
      <c r="B18" s="40" t="s">
        <v>62</v>
      </c>
      <c r="C18" s="19">
        <f t="shared" ref="C18:I18" si="3">SUM(C19:C27)</f>
        <v>1165945</v>
      </c>
      <c r="D18" s="19">
        <f t="shared" si="3"/>
        <v>616604</v>
      </c>
      <c r="E18" s="19">
        <f t="shared" si="3"/>
        <v>549341</v>
      </c>
      <c r="F18" s="19"/>
      <c r="G18" s="19"/>
      <c r="H18" s="19">
        <f t="shared" si="3"/>
        <v>200104</v>
      </c>
      <c r="I18" s="19">
        <f t="shared" si="3"/>
        <v>136250</v>
      </c>
    </row>
    <row r="19" ht="24.95" customHeight="1" spans="1:9">
      <c r="A19" s="20">
        <v>12</v>
      </c>
      <c r="B19" s="41" t="s">
        <v>63</v>
      </c>
      <c r="C19" s="34">
        <f t="shared" ref="C19:C27" si="4">D19+E19</f>
        <v>224758</v>
      </c>
      <c r="D19" s="35">
        <v>123618</v>
      </c>
      <c r="E19" s="35">
        <v>101140</v>
      </c>
      <c r="F19" s="42" t="s">
        <v>64</v>
      </c>
      <c r="G19" s="36">
        <v>0.3</v>
      </c>
      <c r="H19" s="43">
        <v>30340</v>
      </c>
      <c r="I19" s="49"/>
    </row>
    <row r="20" ht="24.95" customHeight="1" spans="1:9">
      <c r="A20" s="20">
        <v>13</v>
      </c>
      <c r="B20" s="33" t="s">
        <v>65</v>
      </c>
      <c r="C20" s="34">
        <f t="shared" si="4"/>
        <v>72364</v>
      </c>
      <c r="D20" s="35">
        <v>39804</v>
      </c>
      <c r="E20" s="35">
        <v>32560</v>
      </c>
      <c r="F20" s="42" t="s">
        <v>64</v>
      </c>
      <c r="G20" s="36">
        <v>0.2</v>
      </c>
      <c r="H20" s="43">
        <v>6510</v>
      </c>
      <c r="I20" s="49"/>
    </row>
    <row r="21" ht="24.95" customHeight="1" spans="1:9">
      <c r="A21" s="20">
        <v>14</v>
      </c>
      <c r="B21" s="33" t="s">
        <v>66</v>
      </c>
      <c r="C21" s="34">
        <f t="shared" si="4"/>
        <v>95205</v>
      </c>
      <c r="D21" s="35">
        <v>63470</v>
      </c>
      <c r="E21" s="35">
        <v>31735</v>
      </c>
      <c r="F21" s="42" t="s">
        <v>64</v>
      </c>
      <c r="G21" s="36"/>
      <c r="H21" s="43"/>
      <c r="I21" s="49"/>
    </row>
    <row r="22" ht="24.95" customHeight="1" spans="1:9">
      <c r="A22" s="20">
        <v>15</v>
      </c>
      <c r="B22" s="44" t="s">
        <v>67</v>
      </c>
      <c r="C22" s="22">
        <f t="shared" si="4"/>
        <v>67500</v>
      </c>
      <c r="D22" s="30">
        <v>22500</v>
      </c>
      <c r="E22" s="45">
        <v>45000</v>
      </c>
      <c r="F22" s="38" t="s">
        <v>64</v>
      </c>
      <c r="G22" s="23">
        <v>0.33</v>
      </c>
      <c r="H22" s="39">
        <v>15000</v>
      </c>
      <c r="I22" s="26">
        <v>15000</v>
      </c>
    </row>
    <row r="23" ht="24.95" customHeight="1" spans="1:9">
      <c r="A23" s="20">
        <v>16</v>
      </c>
      <c r="B23" s="44" t="s">
        <v>68</v>
      </c>
      <c r="C23" s="22">
        <f t="shared" si="4"/>
        <v>78490</v>
      </c>
      <c r="D23" s="30">
        <v>44970</v>
      </c>
      <c r="E23" s="30">
        <v>33520</v>
      </c>
      <c r="F23" s="38" t="s">
        <v>64</v>
      </c>
      <c r="G23" s="23"/>
      <c r="H23" s="39">
        <v>10000</v>
      </c>
      <c r="I23" s="26">
        <v>5000</v>
      </c>
    </row>
    <row r="24" ht="24.95" customHeight="1" spans="1:9">
      <c r="A24" s="20">
        <v>17</v>
      </c>
      <c r="B24" s="21" t="s">
        <v>69</v>
      </c>
      <c r="C24" s="22">
        <f t="shared" si="4"/>
        <v>188048</v>
      </c>
      <c r="D24" s="30">
        <v>94024</v>
      </c>
      <c r="E24" s="30">
        <v>94024</v>
      </c>
      <c r="F24" s="23" t="s">
        <v>70</v>
      </c>
      <c r="G24" s="23" t="s">
        <v>70</v>
      </c>
      <c r="H24" s="39">
        <v>47000</v>
      </c>
      <c r="I24" s="26">
        <v>25000</v>
      </c>
    </row>
    <row r="25" ht="24.95" customHeight="1" spans="1:9">
      <c r="A25" s="20">
        <v>18</v>
      </c>
      <c r="B25" s="21" t="s">
        <v>71</v>
      </c>
      <c r="C25" s="22">
        <f t="shared" si="4"/>
        <v>240000</v>
      </c>
      <c r="D25" s="30">
        <v>96000</v>
      </c>
      <c r="E25" s="30">
        <v>144000</v>
      </c>
      <c r="F25" s="23">
        <v>0.5</v>
      </c>
      <c r="G25" s="23">
        <v>0.5</v>
      </c>
      <c r="H25" s="39">
        <v>72000</v>
      </c>
      <c r="I25" s="26">
        <v>72000</v>
      </c>
    </row>
    <row r="26" ht="24.95" customHeight="1" spans="1:9">
      <c r="A26" s="20">
        <v>19</v>
      </c>
      <c r="B26" s="44" t="s">
        <v>72</v>
      </c>
      <c r="C26" s="22">
        <f t="shared" si="4"/>
        <v>57280</v>
      </c>
      <c r="D26" s="30">
        <v>38018</v>
      </c>
      <c r="E26" s="30">
        <v>19262</v>
      </c>
      <c r="F26" s="23">
        <v>0.5</v>
      </c>
      <c r="G26" s="23">
        <v>0.5</v>
      </c>
      <c r="H26" s="39">
        <v>10054</v>
      </c>
      <c r="I26" s="26">
        <v>10050</v>
      </c>
    </row>
    <row r="27" ht="24.95" customHeight="1" spans="1:9">
      <c r="A27" s="20">
        <v>21</v>
      </c>
      <c r="B27" s="29" t="s">
        <v>73</v>
      </c>
      <c r="C27" s="22">
        <f t="shared" si="4"/>
        <v>142300</v>
      </c>
      <c r="D27" s="30">
        <v>94200</v>
      </c>
      <c r="E27" s="30">
        <v>48100</v>
      </c>
      <c r="F27" s="23" t="s">
        <v>74</v>
      </c>
      <c r="G27" s="23" t="s">
        <v>74</v>
      </c>
      <c r="H27" s="39">
        <v>9200</v>
      </c>
      <c r="I27" s="26">
        <v>9200</v>
      </c>
    </row>
    <row r="28" s="2" customFormat="1" ht="24.95" customHeight="1" spans="1:9">
      <c r="A28" s="16" t="s">
        <v>75</v>
      </c>
      <c r="B28" s="18" t="s">
        <v>76</v>
      </c>
      <c r="C28" s="19">
        <f t="shared" ref="C28:I28" si="5">SUM(C29:C31)</f>
        <v>48140</v>
      </c>
      <c r="D28" s="19"/>
      <c r="E28" s="19">
        <f t="shared" si="5"/>
        <v>48140</v>
      </c>
      <c r="F28" s="19"/>
      <c r="G28" s="19"/>
      <c r="H28" s="19">
        <f t="shared" si="5"/>
        <v>48140</v>
      </c>
      <c r="I28" s="19">
        <f t="shared" si="5"/>
        <v>18353</v>
      </c>
    </row>
    <row r="29" ht="24.95" customHeight="1" spans="1:9">
      <c r="A29" s="20">
        <v>21</v>
      </c>
      <c r="B29" s="29" t="s">
        <v>77</v>
      </c>
      <c r="C29" s="22">
        <f t="shared" ref="C29:C31" si="6">D29+E29</f>
        <v>1000</v>
      </c>
      <c r="D29" s="30"/>
      <c r="E29" s="30">
        <f t="shared" ref="E29:E31" si="7">H29</f>
        <v>1000</v>
      </c>
      <c r="F29" s="38"/>
      <c r="G29" s="23"/>
      <c r="H29" s="39">
        <v>1000</v>
      </c>
      <c r="I29" s="26">
        <v>1000</v>
      </c>
    </row>
    <row r="30" ht="24.95" customHeight="1" spans="1:9">
      <c r="A30" s="20">
        <v>22</v>
      </c>
      <c r="B30" s="29" t="s">
        <v>78</v>
      </c>
      <c r="C30" s="22">
        <f t="shared" si="6"/>
        <v>40000</v>
      </c>
      <c r="D30" s="30"/>
      <c r="E30" s="30">
        <f t="shared" si="7"/>
        <v>40000</v>
      </c>
      <c r="F30" s="38"/>
      <c r="G30" s="23"/>
      <c r="H30" s="39">
        <v>40000</v>
      </c>
      <c r="I30" s="26">
        <v>10213</v>
      </c>
    </row>
    <row r="31" ht="24.95" customHeight="1" spans="1:9">
      <c r="A31" s="20">
        <v>23</v>
      </c>
      <c r="B31" s="29" t="s">
        <v>79</v>
      </c>
      <c r="C31" s="22">
        <f t="shared" si="6"/>
        <v>7140</v>
      </c>
      <c r="D31" s="30"/>
      <c r="E31" s="30">
        <f t="shared" si="7"/>
        <v>7140</v>
      </c>
      <c r="F31" s="38"/>
      <c r="G31" s="23"/>
      <c r="H31" s="39">
        <v>7140</v>
      </c>
      <c r="I31" s="26">
        <v>7140</v>
      </c>
    </row>
    <row r="32" s="2" customFormat="1" ht="24.95" customHeight="1" spans="1:9">
      <c r="A32" s="16" t="s">
        <v>80</v>
      </c>
      <c r="B32" s="18" t="s">
        <v>81</v>
      </c>
      <c r="C32" s="19">
        <f t="shared" ref="C32:I32" si="8">SUM(C33:C40)</f>
        <v>45000</v>
      </c>
      <c r="D32" s="19"/>
      <c r="E32" s="19">
        <f t="shared" si="8"/>
        <v>45000</v>
      </c>
      <c r="F32" s="19"/>
      <c r="G32" s="19"/>
      <c r="H32" s="19">
        <f t="shared" si="8"/>
        <v>61000</v>
      </c>
      <c r="I32" s="19">
        <f t="shared" si="8"/>
        <v>60500</v>
      </c>
    </row>
    <row r="33" ht="24.95" customHeight="1" spans="1:9">
      <c r="A33" s="26">
        <v>24</v>
      </c>
      <c r="B33" s="46" t="s">
        <v>82</v>
      </c>
      <c r="C33" s="26">
        <v>6000</v>
      </c>
      <c r="D33" s="47"/>
      <c r="E33" s="26">
        <v>6000</v>
      </c>
      <c r="F33" s="47"/>
      <c r="G33" s="47"/>
      <c r="H33" s="26">
        <v>6000</v>
      </c>
      <c r="I33" s="26">
        <v>6000</v>
      </c>
    </row>
    <row r="34" ht="24.95" customHeight="1" spans="1:9">
      <c r="A34" s="26">
        <v>25</v>
      </c>
      <c r="B34" s="48" t="s">
        <v>83</v>
      </c>
      <c r="C34" s="26"/>
      <c r="D34" s="47"/>
      <c r="E34" s="26"/>
      <c r="F34" s="47"/>
      <c r="G34" s="47"/>
      <c r="H34" s="26">
        <v>4500</v>
      </c>
      <c r="I34" s="26">
        <v>4500</v>
      </c>
    </row>
    <row r="35" ht="24.95" customHeight="1" spans="1:9">
      <c r="A35" s="26">
        <v>26</v>
      </c>
      <c r="B35" s="46" t="s">
        <v>84</v>
      </c>
      <c r="C35" s="26">
        <v>5000</v>
      </c>
      <c r="D35" s="47"/>
      <c r="E35" s="26">
        <v>5000</v>
      </c>
      <c r="F35" s="47"/>
      <c r="G35" s="47"/>
      <c r="H35" s="26">
        <v>5000</v>
      </c>
      <c r="I35" s="26">
        <v>5000</v>
      </c>
    </row>
    <row r="36" s="3" customFormat="1" ht="24.95" customHeight="1" spans="1:9">
      <c r="A36" s="49">
        <v>27</v>
      </c>
      <c r="B36" s="50" t="s">
        <v>85</v>
      </c>
      <c r="C36" s="49">
        <v>4500</v>
      </c>
      <c r="D36" s="51"/>
      <c r="E36" s="49">
        <v>4500</v>
      </c>
      <c r="F36" s="51"/>
      <c r="G36" s="51"/>
      <c r="H36" s="49">
        <v>20000</v>
      </c>
      <c r="I36" s="49">
        <v>20000</v>
      </c>
    </row>
    <row r="37" ht="24.95" customHeight="1" spans="1:9">
      <c r="A37" s="26">
        <v>28</v>
      </c>
      <c r="B37" s="46" t="s">
        <v>86</v>
      </c>
      <c r="C37" s="26">
        <v>17000</v>
      </c>
      <c r="D37" s="47"/>
      <c r="E37" s="26">
        <v>17000</v>
      </c>
      <c r="F37" s="47"/>
      <c r="G37" s="47"/>
      <c r="H37" s="26">
        <v>13000</v>
      </c>
      <c r="I37" s="26">
        <v>12500</v>
      </c>
    </row>
    <row r="38" ht="24.95" customHeight="1" spans="1:9">
      <c r="A38" s="26">
        <v>29</v>
      </c>
      <c r="B38" s="46" t="s">
        <v>87</v>
      </c>
      <c r="C38" s="26">
        <v>4500</v>
      </c>
      <c r="D38" s="47"/>
      <c r="E38" s="26">
        <v>4500</v>
      </c>
      <c r="F38" s="47"/>
      <c r="G38" s="47"/>
      <c r="H38" s="26">
        <v>4500</v>
      </c>
      <c r="I38" s="26">
        <v>4500</v>
      </c>
    </row>
    <row r="39" ht="24.95" customHeight="1" spans="1:9">
      <c r="A39" s="26">
        <v>30</v>
      </c>
      <c r="B39" s="46" t="s">
        <v>88</v>
      </c>
      <c r="C39" s="26">
        <v>5000</v>
      </c>
      <c r="D39" s="47"/>
      <c r="E39" s="26">
        <v>5000</v>
      </c>
      <c r="F39" s="47"/>
      <c r="G39" s="47"/>
      <c r="H39" s="26">
        <v>5000</v>
      </c>
      <c r="I39" s="26">
        <v>5000</v>
      </c>
    </row>
    <row r="40" ht="24.95" customHeight="1" spans="1:9">
      <c r="A40" s="26">
        <v>31</v>
      </c>
      <c r="B40" s="29" t="s">
        <v>89</v>
      </c>
      <c r="C40" s="26">
        <v>3000</v>
      </c>
      <c r="D40" s="47"/>
      <c r="E40" s="26">
        <v>3000</v>
      </c>
      <c r="F40" s="47"/>
      <c r="G40" s="47"/>
      <c r="H40" s="26">
        <v>3000</v>
      </c>
      <c r="I40" s="26">
        <v>3000</v>
      </c>
    </row>
  </sheetData>
  <mergeCells count="11">
    <mergeCell ref="A1:I1"/>
    <mergeCell ref="G2:I2"/>
    <mergeCell ref="F3:G3"/>
    <mergeCell ref="A5:B5"/>
    <mergeCell ref="A3:A4"/>
    <mergeCell ref="B3:B4"/>
    <mergeCell ref="C3:C4"/>
    <mergeCell ref="D3:D4"/>
    <mergeCell ref="E3:E4"/>
    <mergeCell ref="H3:H4"/>
    <mergeCell ref="I3:I4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需求测算（不考虑增加资金）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zhouxinzhang</dc:creator>
  <cp:lastModifiedBy>李敏</cp:lastModifiedBy>
  <dcterms:created xsi:type="dcterms:W3CDTF">2006-12-05T19:21:00Z</dcterms:created>
  <cp:lastPrinted>2023-09-23T18:28:00Z</cp:lastPrinted>
  <dcterms:modified xsi:type="dcterms:W3CDTF">2023-10-30T02:02:03Z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20030ADB13714D2BAFA9E4F6551CA16E_12</vt:lpwstr>
  </property>
</Properties>
</file>