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firstSheet="2" activeTab="7"/>
  </bookViews>
  <sheets>
    <sheet name="附件1汇总表" sheetId="1" r:id="rId1"/>
    <sheet name="附件2大型灌区" sheetId="2" r:id="rId2"/>
    <sheet name="附件3蓄洪工程" sheetId="3" r:id="rId3"/>
    <sheet name="附件4洞庭湖补水二期" sheetId="4" r:id="rId4"/>
    <sheet name="附件5河长制" sheetId="5" r:id="rId5"/>
    <sheet name="附件6河湖管理" sheetId="6" r:id="rId6"/>
    <sheet name="附件7水利科技" sheetId="7" r:id="rId7"/>
    <sheet name="附件8水利民生" sheetId="8" r:id="rId8"/>
    <sheet name="需求测算（不考虑增加资金）" sheetId="9" state="hidden" r:id="rId9"/>
  </sheets>
  <definedNames>
    <definedName name="_xlnm._FilterDatabase" localSheetId="5" hidden="1">附件6河湖管理!$A$1:$C$5</definedName>
    <definedName name="_xlnm._FilterDatabase" localSheetId="6" hidden="1">附件7水利科技!$A$5:$G$28</definedName>
    <definedName name="_xlnm._FilterDatabase" localSheetId="7" hidden="1">附件8水利民生!$A$5:$E$7</definedName>
    <definedName name="_xlnm.Print_Area" localSheetId="2">附件3蓄洪工程!$A$1:$F$7</definedName>
    <definedName name="_xlnm.Print_Area" localSheetId="6">附件7水利科技!$A$1:$G$24</definedName>
    <definedName name="_xlnm.Print_Area" localSheetId="7">附件8水利民生!$A$1:$E$7</definedName>
    <definedName name="_xlnm.Print_Titles" localSheetId="1">附件2大型灌区!$4:$4</definedName>
    <definedName name="_xlnm.Print_Titles" localSheetId="3">附件4洞庭湖补水二期!$4:$4</definedName>
    <definedName name="_xlnm.Print_Titles" localSheetId="4">附件5河长制!$5:$5</definedName>
    <definedName name="_xlnm.Print_Titles" localSheetId="5">附件6河湖管理!$4:$4</definedName>
    <definedName name="_xlnm.Print_Titles" localSheetId="6">附件7水利科技!$4:$4</definedName>
    <definedName name="_xlnm.Print_Titles" localSheetId="7">附件8水利民生!$4:$4</definedName>
  </definedNames>
  <calcPr calcId="144525"/>
</workbook>
</file>

<file path=xl/sharedStrings.xml><?xml version="1.0" encoding="utf-8"?>
<sst xmlns="http://schemas.openxmlformats.org/spreadsheetml/2006/main" count="110">
  <si>
    <t>附件1</t>
  </si>
  <si>
    <t>第三批2021年水利发展专项省级资金安排汇总表</t>
  </si>
  <si>
    <t>单位：万元</t>
  </si>
  <si>
    <t>县市区</t>
  </si>
  <si>
    <t>小计</t>
  </si>
  <si>
    <t>附件2铁山灌区续建
配套与现代化改造</t>
  </si>
  <si>
    <t>附件3蓄洪工程</t>
  </si>
  <si>
    <t>附件4洞庭湖
补水二期</t>
  </si>
  <si>
    <t>附件5河长制</t>
  </si>
  <si>
    <t>附件6河湖管理</t>
  </si>
  <si>
    <t>附件7水利科技</t>
  </si>
  <si>
    <t>附件8民生水利</t>
  </si>
  <si>
    <t>合计</t>
  </si>
  <si>
    <t>市水利局</t>
  </si>
  <si>
    <t>市铁山局</t>
  </si>
  <si>
    <t>君山区</t>
  </si>
  <si>
    <t>云溪区</t>
  </si>
  <si>
    <t>经济技术开发区</t>
  </si>
  <si>
    <t>附件2</t>
  </si>
  <si>
    <t>2021年大型灌区续建配套与现代化改造省级补助资金安排表</t>
  </si>
  <si>
    <t>金额单位：万元</t>
  </si>
  <si>
    <t>项目名称</t>
  </si>
  <si>
    <t>金额</t>
  </si>
  <si>
    <t>政府预算支出
经济分类科目</t>
  </si>
  <si>
    <t>公共预算支出
功能分类科目</t>
  </si>
  <si>
    <t>备注</t>
  </si>
  <si>
    <t>铁山灌区续建配套与现代化改造</t>
  </si>
  <si>
    <t>附件3</t>
  </si>
  <si>
    <t>洞庭湖区钱粮湖、共双茶、大通湖东垸三垸蓄洪工程安全建设
一期工程及分洪闸工程2021年省级补助资金安排表</t>
  </si>
  <si>
    <t>政府预算支出经济分类科目</t>
  </si>
  <si>
    <t>公共预算支出功能分类科目</t>
  </si>
  <si>
    <t>君山区钱粮湖垸蓄洪工程安全建设一期工程</t>
  </si>
  <si>
    <t>君山区钱粮湖垸分洪闸工程</t>
  </si>
  <si>
    <t>附件4</t>
  </si>
  <si>
    <t>2021年洞庭湖北部地区分片补水二期工程
省级补助资金安排表</t>
  </si>
  <si>
    <t>君山区君山垸补水工程</t>
  </si>
  <si>
    <t>附件5</t>
  </si>
  <si>
    <t>2021年河湖长制省级补助资金安排表</t>
  </si>
  <si>
    <t>公共预算支出经济分类科目</t>
  </si>
  <si>
    <r>
      <t>2020年度美丽河湖</t>
    </r>
    <r>
      <rPr>
        <sz val="11"/>
        <rFont val="仿宋_GB2312"/>
        <charset val="134"/>
      </rPr>
      <t>建设管理奖补</t>
    </r>
  </si>
  <si>
    <t>附件6</t>
  </si>
  <si>
    <t xml:space="preserve">2021年度河湖管理省级补助资金安排表 </t>
  </si>
  <si>
    <t>项目</t>
  </si>
  <si>
    <t>河湖日常管理补助</t>
  </si>
  <si>
    <t>附件7</t>
  </si>
  <si>
    <t>2021年水利科技等项目省级补助资金安排表</t>
  </si>
  <si>
    <t>市县区</t>
  </si>
  <si>
    <t>部门预算支出经济分类科目</t>
  </si>
  <si>
    <t>基于高光谱热红外的堤防安全隐患快速
探测技术及洞庭湖应用示范</t>
  </si>
  <si>
    <t>基于三维重建的崩岸监测技术及应用研究</t>
  </si>
  <si>
    <t>·</t>
  </si>
  <si>
    <t>附件8</t>
  </si>
  <si>
    <t>2021年民生水利等项目省级补助资金安排表</t>
  </si>
  <si>
    <t>公共预算支出
经济分类科目</t>
  </si>
  <si>
    <r>
      <t>岳云水〔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41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万元</t>
    </r>
  </si>
  <si>
    <r>
      <t>岳经水〔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11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15</t>
    </r>
    <r>
      <rPr>
        <sz val="11"/>
        <rFont val="仿宋_GB2312"/>
        <charset val="134"/>
      </rPr>
      <t>万元、岳经水〔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4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万元、岳经水〔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6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万元、岳经水〔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1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万元、岳经水〔</t>
    </r>
    <r>
      <rPr>
        <sz val="11"/>
        <rFont val="仿宋_GB2312"/>
        <charset val="134"/>
      </rPr>
      <t>2021</t>
    </r>
    <r>
      <rPr>
        <sz val="11"/>
        <rFont val="仿宋_GB2312"/>
        <charset val="134"/>
      </rPr>
      <t>〕</t>
    </r>
    <r>
      <rPr>
        <sz val="11"/>
        <rFont val="仿宋_GB2312"/>
        <charset val="134"/>
      </rPr>
      <t>5</t>
    </r>
    <r>
      <rPr>
        <sz val="11"/>
        <rFont val="仿宋_GB2312"/>
        <charset val="134"/>
      </rPr>
      <t>号</t>
    </r>
    <r>
      <rPr>
        <sz val="11"/>
        <rFont val="仿宋_GB2312"/>
        <charset val="134"/>
      </rPr>
      <t>10</t>
    </r>
    <r>
      <rPr>
        <sz val="11"/>
        <rFont val="仿宋_GB2312"/>
        <charset val="134"/>
      </rPr>
      <t>万元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</si>
  <si>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</si>
  <si>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序号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</si>
  <si>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</si>
  <si>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</si>
  <si>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</si>
  <si>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</si>
  <si>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</si>
  <si>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</si>
  <si>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</si>
  <si>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</si>
  <si>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</si>
  <si>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</si>
  <si>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</si>
  <si>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</si>
  <si>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</si>
  <si>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</si>
  <si>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</si>
  <si>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</si>
  <si>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</si>
  <si>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</si>
  <si>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indexed="10"/>
        <rFont val="Times New Roman"/>
        <charset val="134"/>
      </rPr>
      <t>50%</t>
    </r>
    <r>
      <rPr>
        <sz val="10"/>
        <color indexed="10"/>
        <rFont val="宋体"/>
        <charset val="134"/>
      </rPr>
      <t>、</t>
    </r>
    <r>
      <rPr>
        <sz val="10"/>
        <color indexed="1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</si>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</sst>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_ꠀ"/>
    <numFmt numFmtId="177" formatCode="0_ "/>
    <numFmt numFmtId="178" formatCode="0.00_ "/>
  </numFmts>
  <fonts count="57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indexed="1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10"/>
      <color indexed="10"/>
      <name val="Times New Roman"/>
      <charset val="134"/>
    </font>
    <font>
      <sz val="10"/>
      <color indexed="10"/>
      <name val="宋体"/>
      <charset val="134"/>
    </font>
    <font>
      <sz val="16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24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宋体"/>
      <charset val="134"/>
    </font>
    <font>
      <sz val="11"/>
      <name val="仿宋"/>
      <charset val="134"/>
    </font>
    <font>
      <sz val="16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51" fillId="18" borderId="13" applyNumberFormat="0" applyAlignment="0" applyProtection="0">
      <alignment vertical="center"/>
    </xf>
    <xf numFmtId="0" fontId="45" fillId="18" borderId="9" applyNumberFormat="0" applyAlignment="0" applyProtection="0">
      <alignment vertical="center"/>
    </xf>
    <xf numFmtId="0" fontId="39" fillId="9" borderId="7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5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0" fillId="0" borderId="0"/>
    <xf numFmtId="0" fontId="50" fillId="0" borderId="0">
      <alignment vertical="center"/>
    </xf>
    <xf numFmtId="0" fontId="54" fillId="0" borderId="0"/>
    <xf numFmtId="0" fontId="25" fillId="0" borderId="0">
      <protection locked="0"/>
    </xf>
  </cellStyleXfs>
  <cellXfs count="1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 wrapText="1"/>
    </xf>
    <xf numFmtId="177" fontId="1" fillId="0" borderId="2" xfId="3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6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0" borderId="2" xfId="39" applyNumberFormat="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9" fontId="8" fillId="0" borderId="2" xfId="39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9" fontId="9" fillId="0" borderId="2" xfId="39" applyNumberFormat="1" applyFont="1" applyFill="1" applyBorder="1" applyAlignment="1">
      <alignment horizontal="center" vertical="center" wrapText="1"/>
    </xf>
    <xf numFmtId="9" fontId="6" fillId="0" borderId="3" xfId="39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1" fillId="0" borderId="2" xfId="61" applyFont="1" applyFill="1" applyBorder="1" applyAlignment="1">
      <alignment horizontal="left" vertical="center" wrapText="1"/>
    </xf>
    <xf numFmtId="0" fontId="10" fillId="0" borderId="2" xfId="61" applyFont="1" applyFill="1" applyBorder="1" applyAlignment="1">
      <alignment horizontal="left" vertical="center" wrapText="1"/>
    </xf>
    <xf numFmtId="9" fontId="10" fillId="0" borderId="3" xfId="39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3" fillId="0" borderId="5" xfId="0" applyFont="1" applyFill="1" applyBorder="1" applyAlignment="1">
      <alignment horizontal="right" vertical="center"/>
    </xf>
    <xf numFmtId="177" fontId="22" fillId="0" borderId="2" xfId="39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2" xfId="62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5" xfId="0" applyNumberFormat="1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11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2" fillId="0" borderId="2" xfId="59" applyFont="1" applyFill="1" applyBorder="1" applyAlignment="1" applyProtection="1">
      <alignment horizontal="center" vertical="center" wrapText="1"/>
      <protection locked="0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59" applyFont="1" applyFill="1" applyBorder="1" applyAlignment="1" applyProtection="1">
      <alignment horizontal="center" vertical="center" wrapText="1"/>
      <protection locked="0"/>
    </xf>
    <xf numFmtId="177" fontId="23" fillId="0" borderId="2" xfId="0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/>
    </xf>
    <xf numFmtId="178" fontId="22" fillId="0" borderId="2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0_20161130-湖南省2016年水利投资计划台账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3 5 2" xfId="53"/>
    <cellStyle name="常规 23" xfId="54"/>
    <cellStyle name="常规 18" xfId="55"/>
    <cellStyle name="常规 24" xfId="56"/>
    <cellStyle name="常规 19" xfId="57"/>
    <cellStyle name="常规 19 4" xfId="58"/>
    <cellStyle name="常规 2" xfId="59"/>
    <cellStyle name="常规 5" xfId="60"/>
    <cellStyle name="常规_2-（附表）2014年中央水利项目完成投资按项目类型分等（4.8）" xfId="61"/>
    <cellStyle name="常规_Sheet1" xfId="6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11"/>
  <sheetViews>
    <sheetView workbookViewId="0">
      <selection activeCell="A2" sqref="A2:I2"/>
    </sheetView>
  </sheetViews>
  <sheetFormatPr defaultColWidth="9" defaultRowHeight="14.4"/>
  <cols>
    <col min="1" max="1" width="17.7777777777778" style="137" customWidth="1"/>
    <col min="2" max="2" width="11" style="137" customWidth="1"/>
    <col min="3" max="3" width="20.7777777777778" style="137" customWidth="1"/>
    <col min="4" max="5" width="15.8888888888889" style="137" customWidth="1"/>
    <col min="6" max="9" width="15.5555555555556" style="137" customWidth="1"/>
    <col min="10" max="10" width="15.8888888888889" style="137" customWidth="1"/>
    <col min="11" max="16384" width="9" style="137"/>
  </cols>
  <sheetData>
    <row r="1" ht="24.6" customHeight="1" spans="1:9">
      <c r="A1" s="50" t="s">
        <v>0</v>
      </c>
      <c r="B1" s="51"/>
      <c r="C1" s="138"/>
      <c r="D1" s="138"/>
      <c r="E1" s="138"/>
      <c r="F1" s="138"/>
      <c r="G1" s="138"/>
      <c r="H1" s="138"/>
      <c r="I1" s="138"/>
    </row>
    <row r="2" ht="81" customHeight="1" spans="1:9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ht="25.05" customHeight="1" spans="1:9">
      <c r="A3" s="139"/>
      <c r="B3" s="139"/>
      <c r="C3" s="140"/>
      <c r="D3" s="140"/>
      <c r="E3" s="140"/>
      <c r="F3" s="140"/>
      <c r="G3" s="141" t="s">
        <v>2</v>
      </c>
      <c r="H3" s="141"/>
      <c r="I3" s="141"/>
    </row>
    <row r="4" s="135" customFormat="1" ht="49.2" customHeight="1" spans="1:9">
      <c r="A4" s="70" t="s">
        <v>3</v>
      </c>
      <c r="B4" s="71" t="s">
        <v>4</v>
      </c>
      <c r="C4" s="71" t="s">
        <v>5</v>
      </c>
      <c r="D4" s="71" t="s">
        <v>6</v>
      </c>
      <c r="E4" s="71" t="s">
        <v>7</v>
      </c>
      <c r="F4" s="71" t="s">
        <v>8</v>
      </c>
      <c r="G4" s="71" t="s">
        <v>9</v>
      </c>
      <c r="H4" s="71" t="s">
        <v>10</v>
      </c>
      <c r="I4" s="71" t="s">
        <v>11</v>
      </c>
    </row>
    <row r="5" s="135" customFormat="1" ht="39" customHeight="1" spans="1:9">
      <c r="A5" s="70" t="s">
        <v>12</v>
      </c>
      <c r="B5" s="71">
        <f t="shared" ref="B5:B10" si="0">SUM(C5:I5)</f>
        <v>24376</v>
      </c>
      <c r="C5" s="70">
        <f t="shared" ref="C5:I5" si="1">SUM(C6:C10)</f>
        <v>1071</v>
      </c>
      <c r="D5" s="70">
        <f t="shared" si="1"/>
        <v>20390</v>
      </c>
      <c r="E5" s="70">
        <f t="shared" si="1"/>
        <v>2720</v>
      </c>
      <c r="F5" s="70">
        <f t="shared" si="1"/>
        <v>30</v>
      </c>
      <c r="G5" s="70">
        <f t="shared" si="1"/>
        <v>30</v>
      </c>
      <c r="H5" s="70">
        <f t="shared" si="1"/>
        <v>70</v>
      </c>
      <c r="I5" s="70">
        <f t="shared" si="1"/>
        <v>65</v>
      </c>
    </row>
    <row r="6" s="136" customFormat="1" ht="39" customHeight="1" spans="1:256">
      <c r="A6" s="116" t="s">
        <v>13</v>
      </c>
      <c r="B6" s="142">
        <f t="shared" si="0"/>
        <v>100</v>
      </c>
      <c r="C6" s="76"/>
      <c r="D6" s="142"/>
      <c r="E6" s="142"/>
      <c r="F6" s="142"/>
      <c r="G6" s="76">
        <v>30</v>
      </c>
      <c r="H6" s="76">
        <v>70</v>
      </c>
      <c r="I6" s="76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  <c r="IU6" s="143"/>
      <c r="IV6" s="143"/>
    </row>
    <row r="7" s="136" customFormat="1" ht="39" customHeight="1" spans="1:256">
      <c r="A7" s="116" t="s">
        <v>14</v>
      </c>
      <c r="B7" s="142">
        <f t="shared" si="0"/>
        <v>1071</v>
      </c>
      <c r="C7" s="76">
        <v>1071</v>
      </c>
      <c r="D7" s="142"/>
      <c r="E7" s="142"/>
      <c r="F7" s="142"/>
      <c r="G7" s="76"/>
      <c r="H7" s="76"/>
      <c r="I7" s="76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</row>
    <row r="8" s="136" customFormat="1" ht="39" customHeight="1" spans="1:256">
      <c r="A8" s="76" t="s">
        <v>15</v>
      </c>
      <c r="B8" s="142">
        <f t="shared" si="0"/>
        <v>23140</v>
      </c>
      <c r="C8" s="76"/>
      <c r="D8" s="76">
        <v>20390</v>
      </c>
      <c r="E8" s="115">
        <v>2720</v>
      </c>
      <c r="F8" s="76">
        <v>30</v>
      </c>
      <c r="G8" s="142"/>
      <c r="H8" s="142"/>
      <c r="I8" s="76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3"/>
      <c r="FV8" s="143"/>
      <c r="FW8" s="143"/>
      <c r="FX8" s="143"/>
      <c r="FY8" s="143"/>
      <c r="FZ8" s="143"/>
      <c r="GA8" s="143"/>
      <c r="GB8" s="143"/>
      <c r="GC8" s="143"/>
      <c r="GD8" s="143"/>
      <c r="GE8" s="143"/>
      <c r="GF8" s="143"/>
      <c r="GG8" s="143"/>
      <c r="GH8" s="143"/>
      <c r="GI8" s="143"/>
      <c r="GJ8" s="143"/>
      <c r="GK8" s="143"/>
      <c r="GL8" s="143"/>
      <c r="GM8" s="143"/>
      <c r="GN8" s="143"/>
      <c r="GO8" s="143"/>
      <c r="GP8" s="143"/>
      <c r="GQ8" s="143"/>
      <c r="GR8" s="143"/>
      <c r="GS8" s="143"/>
      <c r="GT8" s="143"/>
      <c r="GU8" s="143"/>
      <c r="GV8" s="143"/>
      <c r="GW8" s="143"/>
      <c r="GX8" s="143"/>
      <c r="GY8" s="143"/>
      <c r="GZ8" s="143"/>
      <c r="HA8" s="143"/>
      <c r="HB8" s="143"/>
      <c r="HC8" s="143"/>
      <c r="HD8" s="143"/>
      <c r="HE8" s="143"/>
      <c r="HF8" s="143"/>
      <c r="HG8" s="143"/>
      <c r="HH8" s="143"/>
      <c r="HI8" s="143"/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  <c r="IU8" s="143"/>
      <c r="IV8" s="143"/>
    </row>
    <row r="9" s="136" customFormat="1" ht="39" customHeight="1" spans="1:256">
      <c r="A9" s="76" t="s">
        <v>16</v>
      </c>
      <c r="B9" s="142">
        <f t="shared" si="0"/>
        <v>10</v>
      </c>
      <c r="C9" s="142"/>
      <c r="D9" s="76"/>
      <c r="E9" s="142"/>
      <c r="F9" s="142"/>
      <c r="G9" s="142"/>
      <c r="H9" s="142"/>
      <c r="I9" s="76">
        <v>10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  <c r="IU9" s="143"/>
      <c r="IV9" s="143"/>
    </row>
    <row r="10" s="136" customFormat="1" ht="39" customHeight="1" spans="1:256">
      <c r="A10" s="76" t="s">
        <v>17</v>
      </c>
      <c r="B10" s="142">
        <f t="shared" si="0"/>
        <v>55</v>
      </c>
      <c r="C10" s="142"/>
      <c r="D10" s="76"/>
      <c r="E10" s="142"/>
      <c r="F10" s="142"/>
      <c r="G10" s="142"/>
      <c r="H10" s="142"/>
      <c r="I10" s="76">
        <v>55</v>
      </c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3"/>
      <c r="FV10" s="143"/>
      <c r="FW10" s="143"/>
      <c r="FX10" s="143"/>
      <c r="FY10" s="143"/>
      <c r="FZ10" s="143"/>
      <c r="GA10" s="143"/>
      <c r="GB10" s="143"/>
      <c r="GC10" s="143"/>
      <c r="GD10" s="143"/>
      <c r="GE10" s="143"/>
      <c r="GF10" s="143"/>
      <c r="GG10" s="143"/>
      <c r="GH10" s="143"/>
      <c r="GI10" s="143"/>
      <c r="GJ10" s="143"/>
      <c r="GK10" s="143"/>
      <c r="GL10" s="143"/>
      <c r="GM10" s="143"/>
      <c r="GN10" s="143"/>
      <c r="GO10" s="143"/>
      <c r="GP10" s="143"/>
      <c r="GQ10" s="143"/>
      <c r="GR10" s="143"/>
      <c r="GS10" s="143"/>
      <c r="GT10" s="143"/>
      <c r="GU10" s="143"/>
      <c r="GV10" s="143"/>
      <c r="GW10" s="143"/>
      <c r="GX10" s="143"/>
      <c r="GY10" s="143"/>
      <c r="GZ10" s="143"/>
      <c r="HA10" s="143"/>
      <c r="HB10" s="143"/>
      <c r="HC10" s="143"/>
      <c r="HD10" s="143"/>
      <c r="HE10" s="143"/>
      <c r="HF10" s="143"/>
      <c r="HG10" s="143"/>
      <c r="HH10" s="143"/>
      <c r="HI10" s="143"/>
      <c r="HJ10" s="143"/>
      <c r="HK10" s="143"/>
      <c r="HL10" s="143"/>
      <c r="HM10" s="143"/>
      <c r="HN10" s="143"/>
      <c r="HO10" s="143"/>
      <c r="HP10" s="143"/>
      <c r="HQ10" s="143"/>
      <c r="HR10" s="143"/>
      <c r="HS10" s="143"/>
      <c r="HT10" s="143"/>
      <c r="HU10" s="143"/>
      <c r="HV10" s="143"/>
      <c r="HW10" s="143"/>
      <c r="HX10" s="143"/>
      <c r="HY10" s="143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  <c r="IU10" s="143"/>
      <c r="IV10" s="143"/>
    </row>
    <row r="11" ht="55.05" customHeight="1"/>
  </sheetData>
  <mergeCells count="2">
    <mergeCell ref="A2:I2"/>
    <mergeCell ref="G3:I3"/>
  </mergeCells>
  <printOptions horizontalCentered="1"/>
  <pageMargins left="0.550694444444444" right="0.550694444444444" top="0.984027777777778" bottom="0.984027777777778" header="0.511805555555556" footer="0.511805555555556"/>
  <pageSetup paperSize="9" scale="95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C4" sqref="C4"/>
    </sheetView>
  </sheetViews>
  <sheetFormatPr defaultColWidth="9" defaultRowHeight="15.6" outlineLevelRow="4" outlineLevelCol="5"/>
  <cols>
    <col min="1" max="1" width="21.6666666666667" style="51" customWidth="1"/>
    <col min="2" max="2" width="33.4444444444444" style="130" customWidth="1"/>
    <col min="3" max="3" width="17.7777777777778" style="131" customWidth="1"/>
    <col min="4" max="5" width="19.7777777777778" style="130" customWidth="1"/>
    <col min="6" max="6" width="17.7777777777778" style="130" customWidth="1"/>
    <col min="7" max="16384" width="9" style="130"/>
  </cols>
  <sheetData>
    <row r="1" ht="28.2" customHeight="1" spans="1:1">
      <c r="A1" s="132" t="s">
        <v>18</v>
      </c>
    </row>
    <row r="2" ht="97.2" customHeight="1" spans="1:6">
      <c r="A2" s="67" t="s">
        <v>19</v>
      </c>
      <c r="B2" s="67"/>
      <c r="C2" s="67"/>
      <c r="D2" s="67"/>
      <c r="E2" s="67"/>
      <c r="F2" s="67"/>
    </row>
    <row r="3" ht="25.5" customHeight="1" spans="1:6">
      <c r="A3" s="122"/>
      <c r="B3" s="123"/>
      <c r="C3" s="123"/>
      <c r="D3" s="133"/>
      <c r="E3" s="88" t="s">
        <v>20</v>
      </c>
      <c r="F3" s="88"/>
    </row>
    <row r="4" s="129" customFormat="1" ht="48" customHeight="1" spans="1:6">
      <c r="A4" s="70" t="s">
        <v>3</v>
      </c>
      <c r="B4" s="74" t="s">
        <v>21</v>
      </c>
      <c r="C4" s="126" t="s">
        <v>22</v>
      </c>
      <c r="D4" s="89" t="s">
        <v>23</v>
      </c>
      <c r="E4" s="89" t="s">
        <v>24</v>
      </c>
      <c r="F4" s="134" t="s">
        <v>25</v>
      </c>
    </row>
    <row r="5" ht="48" customHeight="1" spans="1:6">
      <c r="A5" s="116" t="s">
        <v>14</v>
      </c>
      <c r="B5" s="76" t="s">
        <v>26</v>
      </c>
      <c r="C5" s="77">
        <v>1071</v>
      </c>
      <c r="D5" s="116">
        <v>503</v>
      </c>
      <c r="E5" s="116">
        <v>2130305</v>
      </c>
      <c r="F5" s="77"/>
    </row>
  </sheetData>
  <mergeCells count="2">
    <mergeCell ref="A2:F2"/>
    <mergeCell ref="E3:F3"/>
  </mergeCells>
  <printOptions horizontalCentered="1"/>
  <pageMargins left="0.590277777777778" right="0.590277777777778" top="0.984027777777778" bottom="0.984027777777778" header="0.511805555555556" footer="0.786805555555556"/>
  <pageSetup paperSize="9" firstPageNumber="8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B6" sqref="B6:B7"/>
    </sheetView>
  </sheetViews>
  <sheetFormatPr defaultColWidth="11.2222222222222" defaultRowHeight="13.8" outlineLevelRow="6" outlineLevelCol="5"/>
  <cols>
    <col min="1" max="1" width="21.7777777777778" style="119" customWidth="1"/>
    <col min="2" max="2" width="42.1111111111111" style="119" customWidth="1"/>
    <col min="3" max="3" width="12.4444444444444" style="120" customWidth="1"/>
    <col min="4" max="5" width="17.2222222222222" style="119" customWidth="1"/>
    <col min="6" max="6" width="12.4444444444444" style="119" customWidth="1"/>
    <col min="7" max="229" width="11.2222222222222" style="119"/>
    <col min="230" max="230" width="7.33333333333333" style="119" customWidth="1"/>
    <col min="231" max="231" width="17.1111111111111" style="119" customWidth="1"/>
    <col min="232" max="232" width="6.66666666666667" style="119" customWidth="1"/>
    <col min="233" max="233" width="14.2222222222222" style="119" customWidth="1"/>
    <col min="234" max="234" width="6.22222222222222" style="119" customWidth="1"/>
    <col min="235" max="235" width="7.33333333333333" style="119" customWidth="1"/>
    <col min="236" max="244" width="8" style="119" customWidth="1"/>
    <col min="245" max="245" width="8.66666666666667" style="119" customWidth="1"/>
    <col min="246" max="246" width="7.88888888888889" style="119" customWidth="1"/>
    <col min="247" max="247" width="18.3333333333333" style="119" customWidth="1"/>
    <col min="248" max="248" width="16.6666666666667" style="119" customWidth="1"/>
    <col min="249" max="16384" width="11.2222222222222" style="119"/>
  </cols>
  <sheetData>
    <row r="1" ht="37.2" customHeight="1" spans="1:1">
      <c r="A1" s="121" t="s">
        <v>27</v>
      </c>
    </row>
    <row r="2" ht="119.4" customHeight="1" spans="1:6">
      <c r="A2" s="67" t="s">
        <v>28</v>
      </c>
      <c r="B2" s="67"/>
      <c r="C2" s="67"/>
      <c r="D2" s="67"/>
      <c r="E2" s="67"/>
      <c r="F2" s="67"/>
    </row>
    <row r="3" s="118" customFormat="1" ht="26.1" customHeight="1" spans="1:6">
      <c r="A3" s="122"/>
      <c r="B3" s="123"/>
      <c r="C3" s="124"/>
      <c r="D3" s="124"/>
      <c r="E3" s="125" t="s">
        <v>20</v>
      </c>
      <c r="F3" s="125"/>
    </row>
    <row r="4" s="118" customFormat="1" ht="39.6" customHeight="1" spans="1:6">
      <c r="A4" s="70" t="s">
        <v>3</v>
      </c>
      <c r="B4" s="70" t="s">
        <v>21</v>
      </c>
      <c r="C4" s="126" t="s">
        <v>22</v>
      </c>
      <c r="D4" s="89" t="s">
        <v>29</v>
      </c>
      <c r="E4" s="89" t="s">
        <v>30</v>
      </c>
      <c r="F4" s="127" t="s">
        <v>25</v>
      </c>
    </row>
    <row r="5" s="118" customFormat="1" ht="39.6" customHeight="1" spans="1:6">
      <c r="A5" s="72" t="s">
        <v>15</v>
      </c>
      <c r="B5" s="76" t="s">
        <v>4</v>
      </c>
      <c r="C5" s="76">
        <f>SUM(C6:C7)</f>
        <v>20390</v>
      </c>
      <c r="D5" s="128"/>
      <c r="E5" s="128"/>
      <c r="F5" s="128"/>
    </row>
    <row r="6" ht="39.6" customHeight="1" spans="1:6">
      <c r="A6" s="75"/>
      <c r="B6" s="76" t="s">
        <v>31</v>
      </c>
      <c r="C6" s="76">
        <v>15722</v>
      </c>
      <c r="D6" s="116">
        <v>503</v>
      </c>
      <c r="E6" s="116">
        <v>2130305</v>
      </c>
      <c r="F6" s="128"/>
    </row>
    <row r="7" ht="39.6" customHeight="1" spans="1:6">
      <c r="A7" s="78"/>
      <c r="B7" s="76" t="s">
        <v>32</v>
      </c>
      <c r="C7" s="76">
        <v>4668</v>
      </c>
      <c r="D7" s="116">
        <v>503</v>
      </c>
      <c r="E7" s="116">
        <v>2130305</v>
      </c>
      <c r="F7" s="128"/>
    </row>
  </sheetData>
  <mergeCells count="3">
    <mergeCell ref="A2:F2"/>
    <mergeCell ref="E3:F3"/>
    <mergeCell ref="A5:A7"/>
  </mergeCells>
  <printOptions horizontalCentered="1"/>
  <pageMargins left="0.590277777777778" right="0.590277777777778" top="0.984027777777778" bottom="0.984027777777778" header="0.511805555555556" footer="0.786805555555556"/>
  <pageSetup paperSize="9" firstPageNumber="12" fitToHeight="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workbookViewId="0">
      <selection activeCell="B5" sqref="B5"/>
    </sheetView>
  </sheetViews>
  <sheetFormatPr defaultColWidth="7.66666666666667" defaultRowHeight="14.4" outlineLevelRow="4" outlineLevelCol="5"/>
  <cols>
    <col min="1" max="1" width="21.2222222222222" style="106" customWidth="1"/>
    <col min="2" max="2" width="31" style="107" customWidth="1"/>
    <col min="3" max="3" width="20.1111111111111" style="108" customWidth="1"/>
    <col min="4" max="4" width="20.1111111111111" style="109" customWidth="1"/>
    <col min="5" max="6" width="20.1111111111111" style="108" customWidth="1"/>
    <col min="7" max="241" width="9" style="108" customWidth="1"/>
    <col min="242" max="242" width="4.33333333333333" style="108" customWidth="1"/>
    <col min="243" max="243" width="10.8888888888889" style="108" customWidth="1"/>
    <col min="244" max="244" width="10.2222222222222" style="108" customWidth="1"/>
    <col min="245" max="245" width="31.3333333333333" style="108" customWidth="1"/>
    <col min="246" max="247" width="7.66666666666667" style="108" customWidth="1"/>
    <col min="248" max="248" width="4.33333333333333" style="108" customWidth="1"/>
    <col min="249" max="250" width="4" style="108" customWidth="1"/>
    <col min="251" max="254" width="7.66666666666667" style="108" customWidth="1"/>
    <col min="255" max="255" width="5.22222222222222" style="108" customWidth="1"/>
    <col min="256" max="16384" width="7.66666666666667" style="108"/>
  </cols>
  <sheetData>
    <row r="1" ht="27" customHeight="1" spans="1:6">
      <c r="A1" s="110" t="s">
        <v>33</v>
      </c>
      <c r="B1" s="110"/>
      <c r="C1" s="111"/>
      <c r="D1" s="112"/>
      <c r="E1" s="111"/>
      <c r="F1" s="111"/>
    </row>
    <row r="2" ht="100.8" customHeight="1" spans="1:6">
      <c r="A2" s="96" t="s">
        <v>34</v>
      </c>
      <c r="B2" s="96"/>
      <c r="C2" s="96"/>
      <c r="D2" s="96"/>
      <c r="E2" s="96"/>
      <c r="F2" s="96"/>
    </row>
    <row r="3" s="103" customFormat="1" ht="25.8" customHeight="1" spans="1:6">
      <c r="A3" s="99"/>
      <c r="B3" s="99"/>
      <c r="C3" s="99"/>
      <c r="D3" s="99"/>
      <c r="E3" s="88" t="s">
        <v>20</v>
      </c>
      <c r="F3" s="88"/>
    </row>
    <row r="4" s="104" customFormat="1" ht="48" customHeight="1" spans="1:6">
      <c r="A4" s="113" t="s">
        <v>3</v>
      </c>
      <c r="B4" s="70" t="s">
        <v>21</v>
      </c>
      <c r="C4" s="70" t="s">
        <v>22</v>
      </c>
      <c r="D4" s="89" t="s">
        <v>23</v>
      </c>
      <c r="E4" s="89" t="s">
        <v>24</v>
      </c>
      <c r="F4" s="70" t="s">
        <v>25</v>
      </c>
    </row>
    <row r="5" s="105" customFormat="1" ht="48" customHeight="1" spans="1:6">
      <c r="A5" s="114" t="s">
        <v>15</v>
      </c>
      <c r="B5" s="76" t="s">
        <v>35</v>
      </c>
      <c r="C5" s="115">
        <v>2720</v>
      </c>
      <c r="D5" s="116">
        <v>503</v>
      </c>
      <c r="E5" s="116">
        <v>2130305</v>
      </c>
      <c r="F5" s="117"/>
    </row>
  </sheetData>
  <mergeCells count="2">
    <mergeCell ref="A2:F2"/>
    <mergeCell ref="E3:F3"/>
  </mergeCells>
  <printOptions horizontalCentered="1"/>
  <pageMargins left="0.590277777777778" right="0.590277777777778" top="0.984027777777778" bottom="0.984027777777778" header="0.511805555555556" footer="0.786805555555556"/>
  <pageSetup paperSize="9" firstPageNumber="27" fitToHeight="0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topLeftCell="A2" workbookViewId="0">
      <selection activeCell="E4" sqref="A4:F6"/>
    </sheetView>
  </sheetViews>
  <sheetFormatPr defaultColWidth="9" defaultRowHeight="15.6" outlineLevelRow="5" outlineLevelCol="5"/>
  <cols>
    <col min="1" max="1" width="21.4444444444444" style="92" customWidth="1"/>
    <col min="2" max="2" width="37.4444444444444" style="92" customWidth="1"/>
    <col min="3" max="3" width="17.5555555555556" style="52" customWidth="1"/>
    <col min="4" max="5" width="17.5555555555556" style="93" customWidth="1"/>
    <col min="6" max="6" width="17.5555555555556" style="52" customWidth="1"/>
    <col min="7" max="16384" width="9" style="52"/>
  </cols>
  <sheetData>
    <row r="1" ht="36.75" customHeight="1" spans="1:1">
      <c r="A1" s="94"/>
    </row>
    <row r="2" ht="24.6" customHeight="1" spans="1:1">
      <c r="A2" s="95" t="s">
        <v>36</v>
      </c>
    </row>
    <row r="3" ht="60" customHeight="1" spans="1:6">
      <c r="A3" s="96" t="s">
        <v>37</v>
      </c>
      <c r="B3" s="96"/>
      <c r="C3" s="96"/>
      <c r="D3" s="96"/>
      <c r="E3" s="96"/>
      <c r="F3" s="96"/>
    </row>
    <row r="4" ht="30.6" customHeight="1" spans="1:6">
      <c r="A4" s="97"/>
      <c r="B4" s="97"/>
      <c r="C4" s="98"/>
      <c r="D4" s="99"/>
      <c r="E4" s="100" t="s">
        <v>20</v>
      </c>
      <c r="F4" s="100"/>
    </row>
    <row r="5" ht="49.2" customHeight="1" spans="1:6">
      <c r="A5" s="70" t="s">
        <v>3</v>
      </c>
      <c r="B5" s="70" t="s">
        <v>21</v>
      </c>
      <c r="C5" s="70" t="s">
        <v>22</v>
      </c>
      <c r="D5" s="70" t="s">
        <v>29</v>
      </c>
      <c r="E5" s="70" t="s">
        <v>38</v>
      </c>
      <c r="F5" s="101" t="s">
        <v>25</v>
      </c>
    </row>
    <row r="6" ht="49.2" customHeight="1" spans="1:6">
      <c r="A6" s="76" t="s">
        <v>15</v>
      </c>
      <c r="B6" s="76" t="s">
        <v>39</v>
      </c>
      <c r="C6" s="76">
        <v>30</v>
      </c>
      <c r="D6" s="76">
        <v>502</v>
      </c>
      <c r="E6" s="76">
        <v>2130304</v>
      </c>
      <c r="F6" s="102"/>
    </row>
  </sheetData>
  <mergeCells count="2">
    <mergeCell ref="A3:F3"/>
    <mergeCell ref="E4:F4"/>
  </mergeCells>
  <printOptions horizontalCentered="1"/>
  <pageMargins left="0.708333333333333" right="0.708333333333333" top="0.984027777777778" bottom="0.984027777777778" header="0.511805555555556" footer="0.786805555555556"/>
  <pageSetup paperSize="9" firstPageNumber="28" fitToHeight="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5"/>
  <sheetViews>
    <sheetView workbookViewId="0">
      <selection activeCell="A4" sqref="A4:F5"/>
    </sheetView>
  </sheetViews>
  <sheetFormatPr defaultColWidth="11.1111111111111" defaultRowHeight="27" customHeight="1" outlineLevelRow="4"/>
  <cols>
    <col min="1" max="1" width="21.1111111111111" style="80" customWidth="1"/>
    <col min="2" max="2" width="35.1111111111111" style="81" customWidth="1"/>
    <col min="3" max="3" width="18.5555555555556" style="82" customWidth="1"/>
    <col min="4" max="6" width="18.5555555555556" style="83" customWidth="1"/>
    <col min="7" max="7" width="17.4444444444444" style="83" customWidth="1"/>
    <col min="8" max="16384" width="11.1111111111111" style="83"/>
  </cols>
  <sheetData>
    <row r="1" ht="26.4" customHeight="1" spans="1:3">
      <c r="A1" s="84" t="s">
        <v>40</v>
      </c>
      <c r="B1" s="85"/>
      <c r="C1" s="86"/>
    </row>
    <row r="2" ht="68.4" customHeight="1" spans="1:6">
      <c r="A2" s="67" t="s">
        <v>41</v>
      </c>
      <c r="B2" s="67"/>
      <c r="C2" s="67"/>
      <c r="D2" s="67"/>
      <c r="E2" s="67"/>
      <c r="F2" s="67"/>
    </row>
    <row r="3" ht="21.9" customHeight="1" spans="1:6">
      <c r="A3" s="87"/>
      <c r="B3" s="87"/>
      <c r="C3" s="87"/>
      <c r="D3" s="87"/>
      <c r="E3" s="88" t="s">
        <v>20</v>
      </c>
      <c r="F3" s="88"/>
    </row>
    <row r="4" s="79" customFormat="1" ht="45.6" customHeight="1" spans="1:256">
      <c r="A4" s="70" t="s">
        <v>3</v>
      </c>
      <c r="B4" s="70" t="s">
        <v>42</v>
      </c>
      <c r="C4" s="70" t="s">
        <v>22</v>
      </c>
      <c r="D4" s="89" t="s">
        <v>23</v>
      </c>
      <c r="E4" s="89" t="s">
        <v>24</v>
      </c>
      <c r="F4" s="70" t="s">
        <v>25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ht="45.6" customHeight="1" spans="1:6">
      <c r="A5" s="76" t="s">
        <v>13</v>
      </c>
      <c r="B5" s="76" t="s">
        <v>43</v>
      </c>
      <c r="C5" s="76">
        <v>30</v>
      </c>
      <c r="D5" s="91">
        <v>502</v>
      </c>
      <c r="E5" s="91">
        <v>2130304</v>
      </c>
      <c r="F5" s="70"/>
    </row>
  </sheetData>
  <mergeCells count="2">
    <mergeCell ref="A2:F2"/>
    <mergeCell ref="E3:F3"/>
  </mergeCells>
  <printOptions horizontalCentered="1"/>
  <pageMargins left="0.590277777777778" right="0.590277777777778" top="0.984027777777778" bottom="0.984027777777778" header="0.511805555555556" footer="0.786805555555556"/>
  <pageSetup paperSize="9" firstPageNumber="33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1"/>
  <sheetViews>
    <sheetView topLeftCell="A5" workbookViewId="0">
      <selection activeCell="G24" sqref="A1:G24"/>
    </sheetView>
  </sheetViews>
  <sheetFormatPr defaultColWidth="9" defaultRowHeight="13.8" outlineLevelCol="6"/>
  <cols>
    <col min="1" max="1" width="17.2222222222222" style="64" customWidth="1"/>
    <col min="2" max="2" width="37.8888888888889" style="65" customWidth="1"/>
    <col min="3" max="3" width="12.6666666666667" style="64" customWidth="1"/>
    <col min="4" max="6" width="15.5555555555556" style="64" customWidth="1"/>
    <col min="7" max="7" width="18.2222222222222" style="64" customWidth="1"/>
    <col min="8" max="16384" width="9" style="64"/>
  </cols>
  <sheetData>
    <row r="1" ht="20.4" spans="1:2">
      <c r="A1" s="50" t="s">
        <v>44</v>
      </c>
      <c r="B1" s="66"/>
    </row>
    <row r="2" ht="31.2" customHeight="1" spans="1:7">
      <c r="A2" s="67" t="s">
        <v>45</v>
      </c>
      <c r="B2" s="67"/>
      <c r="C2" s="67"/>
      <c r="D2" s="67"/>
      <c r="E2" s="67"/>
      <c r="F2" s="67"/>
      <c r="G2" s="67"/>
    </row>
    <row r="3" ht="19.8" customHeight="1" spans="1:7">
      <c r="A3" s="68"/>
      <c r="B3" s="69" t="s">
        <v>20</v>
      </c>
      <c r="C3" s="69"/>
      <c r="D3" s="69"/>
      <c r="E3" s="69"/>
      <c r="F3" s="69"/>
      <c r="G3" s="69"/>
    </row>
    <row r="4" ht="39" customHeight="1" spans="1:7">
      <c r="A4" s="70" t="s">
        <v>46</v>
      </c>
      <c r="B4" s="70" t="s">
        <v>21</v>
      </c>
      <c r="C4" s="70" t="s">
        <v>22</v>
      </c>
      <c r="D4" s="71" t="s">
        <v>29</v>
      </c>
      <c r="E4" s="71" t="s">
        <v>47</v>
      </c>
      <c r="F4" s="71" t="s">
        <v>30</v>
      </c>
      <c r="G4" s="71" t="s">
        <v>25</v>
      </c>
    </row>
    <row r="5" s="63" customFormat="1" ht="19.8" customHeight="1" spans="1:7">
      <c r="A5" s="72" t="s">
        <v>13</v>
      </c>
      <c r="B5" s="73" t="s">
        <v>4</v>
      </c>
      <c r="C5" s="70">
        <f>C6+C18</f>
        <v>70</v>
      </c>
      <c r="D5" s="74"/>
      <c r="E5" s="74"/>
      <c r="F5" s="74"/>
      <c r="G5" s="70"/>
    </row>
    <row r="6" ht="19.8" customHeight="1" spans="1:7">
      <c r="A6" s="75"/>
      <c r="B6" s="72" t="s">
        <v>48</v>
      </c>
      <c r="C6" s="76">
        <v>55</v>
      </c>
      <c r="D6" s="77"/>
      <c r="E6" s="77"/>
      <c r="F6" s="77"/>
      <c r="G6" s="76"/>
    </row>
    <row r="7" ht="19.8" customHeight="1" spans="1:7">
      <c r="A7" s="75"/>
      <c r="B7" s="75"/>
      <c r="C7" s="76">
        <v>13</v>
      </c>
      <c r="D7" s="77">
        <v>50306</v>
      </c>
      <c r="E7" s="77">
        <v>31003</v>
      </c>
      <c r="F7" s="77">
        <v>2130308</v>
      </c>
      <c r="G7" s="76"/>
    </row>
    <row r="8" ht="19.8" customHeight="1" spans="1:7">
      <c r="A8" s="75"/>
      <c r="B8" s="75"/>
      <c r="C8" s="76">
        <v>4</v>
      </c>
      <c r="D8" s="77">
        <v>50299</v>
      </c>
      <c r="E8" s="76">
        <v>30299</v>
      </c>
      <c r="F8" s="77">
        <v>2130308</v>
      </c>
      <c r="G8" s="76"/>
    </row>
    <row r="9" ht="19.8" customHeight="1" spans="1:7">
      <c r="A9" s="75"/>
      <c r="B9" s="75"/>
      <c r="C9" s="76">
        <v>1</v>
      </c>
      <c r="D9" s="77">
        <v>50201</v>
      </c>
      <c r="E9" s="76">
        <v>30214</v>
      </c>
      <c r="F9" s="77">
        <v>2130308</v>
      </c>
      <c r="G9" s="76"/>
    </row>
    <row r="10" ht="19.8" customHeight="1" spans="1:7">
      <c r="A10" s="75"/>
      <c r="B10" s="75"/>
      <c r="C10" s="76">
        <v>1</v>
      </c>
      <c r="D10" s="76">
        <v>50204</v>
      </c>
      <c r="E10" s="76">
        <v>30218</v>
      </c>
      <c r="F10" s="77">
        <v>2130308</v>
      </c>
      <c r="G10" s="76"/>
    </row>
    <row r="11" ht="19.8" customHeight="1" spans="1:7">
      <c r="A11" s="75"/>
      <c r="B11" s="75"/>
      <c r="C11" s="76">
        <v>1</v>
      </c>
      <c r="D11" s="76">
        <v>50205</v>
      </c>
      <c r="E11" s="76">
        <v>30227</v>
      </c>
      <c r="F11" s="77">
        <v>2130308</v>
      </c>
      <c r="G11" s="76"/>
    </row>
    <row r="12" ht="19.8" customHeight="1" spans="1:7">
      <c r="A12" s="75"/>
      <c r="B12" s="75"/>
      <c r="C12" s="76">
        <v>2</v>
      </c>
      <c r="D12" s="77">
        <v>50204</v>
      </c>
      <c r="E12" s="77">
        <v>30225</v>
      </c>
      <c r="F12" s="77">
        <v>2130308</v>
      </c>
      <c r="G12" s="76"/>
    </row>
    <row r="13" ht="19.8" customHeight="1" spans="1:7">
      <c r="A13" s="75"/>
      <c r="B13" s="75"/>
      <c r="C13" s="76">
        <v>2</v>
      </c>
      <c r="D13" s="76">
        <v>50201</v>
      </c>
      <c r="E13" s="76">
        <v>30211</v>
      </c>
      <c r="F13" s="77">
        <v>2130308</v>
      </c>
      <c r="G13" s="76"/>
    </row>
    <row r="14" ht="19.8" customHeight="1" spans="1:7">
      <c r="A14" s="75"/>
      <c r="B14" s="75"/>
      <c r="C14" s="76">
        <v>2</v>
      </c>
      <c r="D14" s="76">
        <v>50202</v>
      </c>
      <c r="E14" s="76">
        <v>30215</v>
      </c>
      <c r="F14" s="77">
        <v>2130308</v>
      </c>
      <c r="G14" s="76"/>
    </row>
    <row r="15" ht="19.8" customHeight="1" spans="1:7">
      <c r="A15" s="75"/>
      <c r="B15" s="75"/>
      <c r="C15" s="76">
        <v>18</v>
      </c>
      <c r="D15" s="76">
        <v>50299</v>
      </c>
      <c r="E15" s="76">
        <v>30299</v>
      </c>
      <c r="F15" s="77">
        <v>2130308</v>
      </c>
      <c r="G15" s="76"/>
    </row>
    <row r="16" ht="19.8" customHeight="1" spans="1:7">
      <c r="A16" s="75"/>
      <c r="B16" s="75"/>
      <c r="C16" s="76">
        <v>10</v>
      </c>
      <c r="D16" s="77">
        <v>50205</v>
      </c>
      <c r="E16" s="77">
        <v>30226</v>
      </c>
      <c r="F16" s="77">
        <v>2130308</v>
      </c>
      <c r="G16" s="76"/>
    </row>
    <row r="17" ht="19.8" customHeight="1" spans="1:7">
      <c r="A17" s="75"/>
      <c r="B17" s="78"/>
      <c r="C17" s="76">
        <v>1</v>
      </c>
      <c r="D17" s="77">
        <v>50205</v>
      </c>
      <c r="E17" s="77">
        <v>30203</v>
      </c>
      <c r="F17" s="77">
        <v>2130308</v>
      </c>
      <c r="G17" s="76"/>
    </row>
    <row r="18" ht="19.8" customHeight="1" spans="1:7">
      <c r="A18" s="75"/>
      <c r="B18" s="72" t="s">
        <v>49</v>
      </c>
      <c r="C18" s="76">
        <v>15</v>
      </c>
      <c r="D18" s="77"/>
      <c r="E18" s="77"/>
      <c r="F18" s="77"/>
      <c r="G18" s="76"/>
    </row>
    <row r="19" ht="19.8" customHeight="1" spans="1:7">
      <c r="A19" s="75"/>
      <c r="B19" s="75"/>
      <c r="C19" s="76">
        <v>2</v>
      </c>
      <c r="D19" s="77">
        <v>50204</v>
      </c>
      <c r="E19" s="77">
        <v>30218</v>
      </c>
      <c r="F19" s="77">
        <v>2130308</v>
      </c>
      <c r="G19" s="76"/>
    </row>
    <row r="20" ht="19.8" customHeight="1" spans="1:7">
      <c r="A20" s="75"/>
      <c r="B20" s="75"/>
      <c r="C20" s="76">
        <v>1</v>
      </c>
      <c r="D20" s="77">
        <v>50204</v>
      </c>
      <c r="E20" s="77">
        <v>30225</v>
      </c>
      <c r="F20" s="77">
        <v>2130308</v>
      </c>
      <c r="G20" s="76"/>
    </row>
    <row r="21" ht="19.8" customHeight="1" spans="1:7">
      <c r="A21" s="75"/>
      <c r="B21" s="75"/>
      <c r="C21" s="76">
        <v>1</v>
      </c>
      <c r="D21" s="76">
        <v>50201</v>
      </c>
      <c r="E21" s="76">
        <v>30211</v>
      </c>
      <c r="F21" s="77">
        <v>2130308</v>
      </c>
      <c r="G21" s="76"/>
    </row>
    <row r="22" ht="19.8" customHeight="1" spans="1:7">
      <c r="A22" s="75"/>
      <c r="B22" s="75"/>
      <c r="C22" s="76">
        <v>6</v>
      </c>
      <c r="D22" s="76">
        <v>50299</v>
      </c>
      <c r="E22" s="76">
        <v>30299</v>
      </c>
      <c r="F22" s="77">
        <v>2130308</v>
      </c>
      <c r="G22" s="76"/>
    </row>
    <row r="23" ht="19.8" customHeight="1" spans="1:7">
      <c r="A23" s="75"/>
      <c r="B23" s="75"/>
      <c r="C23" s="76">
        <v>4.5</v>
      </c>
      <c r="D23" s="77">
        <v>50205</v>
      </c>
      <c r="E23" s="77">
        <v>30226</v>
      </c>
      <c r="F23" s="77">
        <v>2130308</v>
      </c>
      <c r="G23" s="76"/>
    </row>
    <row r="24" ht="19.8" customHeight="1" spans="1:7">
      <c r="A24" s="78"/>
      <c r="B24" s="78"/>
      <c r="C24" s="76">
        <v>0.5</v>
      </c>
      <c r="D24" s="77">
        <v>50205</v>
      </c>
      <c r="E24" s="77">
        <v>30203</v>
      </c>
      <c r="F24" s="77">
        <v>2130308</v>
      </c>
      <c r="G24" s="76"/>
    </row>
    <row r="41" spans="7:7">
      <c r="G41" s="64" t="s">
        <v>50</v>
      </c>
    </row>
  </sheetData>
  <mergeCells count="5">
    <mergeCell ref="A2:G2"/>
    <mergeCell ref="B3:G3"/>
    <mergeCell ref="A5:A24"/>
    <mergeCell ref="B6:B17"/>
    <mergeCell ref="B18:B24"/>
  </mergeCells>
  <printOptions horizontalCentered="1"/>
  <pageMargins left="0.590277777777778" right="0.590277777777778" top="0.786805555555556" bottom="0.786805555555556" header="0.511805555555556" footer="0.786805555555556"/>
  <pageSetup paperSize="9" firstPageNumber="38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"/>
  <sheetViews>
    <sheetView tabSelected="1" workbookViewId="0">
      <selection activeCell="E3" sqref="A3:E7"/>
    </sheetView>
  </sheetViews>
  <sheetFormatPr defaultColWidth="9" defaultRowHeight="13.8" outlineLevelRow="6" outlineLevelCol="4"/>
  <cols>
    <col min="1" max="1" width="20.7777777777778" style="48" customWidth="1"/>
    <col min="2" max="2" width="7.88888888888889" style="48" customWidth="1"/>
    <col min="3" max="4" width="17.2222222222222" style="48" customWidth="1"/>
    <col min="5" max="5" width="66.7777777777778" style="49" customWidth="1"/>
    <col min="6" max="16384" width="9" style="48"/>
  </cols>
  <sheetData>
    <row r="1" ht="29" customHeight="1" spans="1:4">
      <c r="A1" s="50" t="s">
        <v>51</v>
      </c>
      <c r="B1" s="51"/>
      <c r="C1" s="52"/>
      <c r="D1" s="52"/>
    </row>
    <row r="2" ht="71.1" customHeight="1" spans="1:5">
      <c r="A2" s="53" t="s">
        <v>52</v>
      </c>
      <c r="B2" s="53"/>
      <c r="C2" s="53"/>
      <c r="D2" s="53"/>
      <c r="E2" s="53"/>
    </row>
    <row r="3" ht="23.1" customHeight="1" spans="1:5">
      <c r="A3" s="54"/>
      <c r="B3" s="54"/>
      <c r="C3" s="54"/>
      <c r="D3" s="54"/>
      <c r="E3" s="55" t="s">
        <v>20</v>
      </c>
    </row>
    <row r="4" ht="43" customHeight="1" spans="1:5">
      <c r="A4" s="56" t="s">
        <v>3</v>
      </c>
      <c r="B4" s="56" t="s">
        <v>22</v>
      </c>
      <c r="C4" s="56" t="s">
        <v>23</v>
      </c>
      <c r="D4" s="56" t="s">
        <v>53</v>
      </c>
      <c r="E4" s="56" t="s">
        <v>25</v>
      </c>
    </row>
    <row r="5" ht="43" customHeight="1" spans="1:5">
      <c r="A5" s="57" t="s">
        <v>4</v>
      </c>
      <c r="B5" s="58">
        <f>SUM(B6:B7)</f>
        <v>65</v>
      </c>
      <c r="C5" s="58"/>
      <c r="D5" s="58"/>
      <c r="E5" s="59"/>
    </row>
    <row r="6" ht="43" customHeight="1" spans="1:5">
      <c r="A6" s="60" t="s">
        <v>16</v>
      </c>
      <c r="B6" s="61">
        <v>10</v>
      </c>
      <c r="C6" s="61">
        <v>503</v>
      </c>
      <c r="D6" s="61">
        <v>2130305</v>
      </c>
      <c r="E6" s="62" t="s">
        <v>54</v>
      </c>
    </row>
    <row r="7" ht="43" customHeight="1" spans="1:5">
      <c r="A7" s="60" t="s">
        <v>17</v>
      </c>
      <c r="B7" s="61">
        <v>55</v>
      </c>
      <c r="C7" s="61">
        <v>503</v>
      </c>
      <c r="D7" s="61">
        <v>2130305</v>
      </c>
      <c r="E7" s="62" t="s">
        <v>55</v>
      </c>
    </row>
  </sheetData>
  <mergeCells count="1">
    <mergeCell ref="A2:E2"/>
  </mergeCells>
  <printOptions horizontalCentered="1"/>
  <pageMargins left="0.747916666666667" right="0.747916666666667" top="0.984027777777778" bottom="0.984027777777778" header="0.511805555555556" footer="0.786805555555556"/>
  <pageSetup paperSize="9" firstPageNumber="48" fitToHeight="0" orientation="landscape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0"/>
  <sheetViews>
    <sheetView workbookViewId="0">
      <selection activeCell="R16" sqref="R16"/>
    </sheetView>
  </sheetViews>
  <sheetFormatPr defaultColWidth="9" defaultRowHeight="13.8"/>
  <cols>
    <col min="1" max="1" width="6.33333333333333" style="4" customWidth="1"/>
    <col min="2" max="2" width="26.1111111111111" style="5" customWidth="1"/>
    <col min="3" max="5" width="8.11111111111111" style="4" customWidth="1"/>
    <col min="6" max="6" width="11.1111111111111" style="4" customWidth="1"/>
    <col min="7" max="7" width="10.2222222222222" style="4" customWidth="1"/>
    <col min="8" max="8" width="7.44444444444444" style="4" customWidth="1"/>
    <col min="9" max="9" width="9" style="6" customWidth="1"/>
    <col min="10" max="12" width="9" style="4" hidden="1" customWidth="1"/>
    <col min="13" max="16384" width="9" style="4"/>
  </cols>
  <sheetData>
    <row r="1" ht="47.4" customHeight="1" spans="1:9">
      <c r="A1" s="7" t="s">
        <v>56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11" t="s">
        <v>2</v>
      </c>
      <c r="H2" s="11"/>
      <c r="I2" s="11"/>
    </row>
    <row r="3" s="1" customFormat="1" ht="24" customHeight="1" spans="1:9">
      <c r="A3" s="12" t="s">
        <v>57</v>
      </c>
      <c r="B3" s="12" t="s">
        <v>21</v>
      </c>
      <c r="C3" s="13" t="s">
        <v>4</v>
      </c>
      <c r="D3" s="13" t="s">
        <v>58</v>
      </c>
      <c r="E3" s="13" t="s">
        <v>59</v>
      </c>
      <c r="F3" s="13" t="s">
        <v>60</v>
      </c>
      <c r="G3" s="13"/>
      <c r="H3" s="14" t="s">
        <v>61</v>
      </c>
      <c r="I3" s="16" t="s">
        <v>62</v>
      </c>
    </row>
    <row r="4" s="1" customFormat="1" ht="30.9" customHeight="1" spans="1:9">
      <c r="A4" s="15"/>
      <c r="B4" s="15"/>
      <c r="C4" s="13"/>
      <c r="D4" s="13"/>
      <c r="E4" s="13"/>
      <c r="F4" s="13" t="s">
        <v>63</v>
      </c>
      <c r="G4" s="13" t="s">
        <v>64</v>
      </c>
      <c r="H4" s="14"/>
      <c r="I4" s="16"/>
    </row>
    <row r="5" s="2" customFormat="1" ht="24.9" customHeight="1" spans="1:12">
      <c r="A5" s="16" t="s">
        <v>12</v>
      </c>
      <c r="B5" s="16"/>
      <c r="C5" s="17">
        <f t="shared" ref="C5:I5" si="0">SUM(C6,C18,C28,C32)</f>
        <v>1573166</v>
      </c>
      <c r="D5" s="17">
        <f t="shared" si="0"/>
        <v>671225</v>
      </c>
      <c r="E5" s="17">
        <f t="shared" si="0"/>
        <v>901941</v>
      </c>
      <c r="F5" s="17"/>
      <c r="G5" s="17"/>
      <c r="H5" s="17">
        <f t="shared" si="0"/>
        <v>505586</v>
      </c>
      <c r="I5" s="17">
        <f t="shared" si="0"/>
        <v>348000</v>
      </c>
      <c r="K5" s="2">
        <v>348000</v>
      </c>
      <c r="L5" s="2">
        <f>K5-I5</f>
        <v>0</v>
      </c>
    </row>
    <row r="6" s="2" customFormat="1" ht="24.9" customHeight="1" spans="1:9">
      <c r="A6" s="1" t="s">
        <v>65</v>
      </c>
      <c r="B6" s="18" t="s">
        <v>66</v>
      </c>
      <c r="C6" s="19">
        <f t="shared" ref="C6:I6" si="1">SUM(C7:C17)</f>
        <v>314081</v>
      </c>
      <c r="D6" s="19">
        <f t="shared" si="1"/>
        <v>54621</v>
      </c>
      <c r="E6" s="19">
        <f t="shared" si="1"/>
        <v>259460</v>
      </c>
      <c r="F6" s="19"/>
      <c r="G6" s="19"/>
      <c r="H6" s="19">
        <f t="shared" si="1"/>
        <v>196342</v>
      </c>
      <c r="I6" s="19">
        <f t="shared" si="1"/>
        <v>132897</v>
      </c>
    </row>
    <row r="7" ht="38.1" customHeight="1" spans="1:10">
      <c r="A7" s="20">
        <v>1</v>
      </c>
      <c r="B7" s="21" t="s">
        <v>67</v>
      </c>
      <c r="C7" s="22">
        <f t="shared" ref="C7:C17" si="2">D7+E7</f>
        <v>68594</v>
      </c>
      <c r="D7" s="22">
        <v>20400</v>
      </c>
      <c r="E7" s="22">
        <v>48194</v>
      </c>
      <c r="F7" s="23">
        <v>1</v>
      </c>
      <c r="G7" s="23">
        <v>1</v>
      </c>
      <c r="H7" s="22">
        <v>48194</v>
      </c>
      <c r="I7" s="25">
        <v>30000</v>
      </c>
      <c r="J7" s="4">
        <v>10194</v>
      </c>
    </row>
    <row r="8" ht="41.1" customHeight="1" spans="1:10">
      <c r="A8" s="20">
        <v>2</v>
      </c>
      <c r="B8" s="24" t="s">
        <v>68</v>
      </c>
      <c r="C8" s="22">
        <f t="shared" si="2"/>
        <v>7936</v>
      </c>
      <c r="D8" s="22">
        <v>1254</v>
      </c>
      <c r="E8" s="22">
        <v>6682</v>
      </c>
      <c r="F8" s="23">
        <v>1</v>
      </c>
      <c r="G8" s="23">
        <v>1</v>
      </c>
      <c r="H8" s="22">
        <v>6682</v>
      </c>
      <c r="I8" s="25">
        <v>6682</v>
      </c>
      <c r="J8" s="4">
        <v>2682</v>
      </c>
    </row>
    <row r="9" ht="24.9" customHeight="1" spans="1:9">
      <c r="A9" s="20">
        <v>3</v>
      </c>
      <c r="B9" s="21" t="s">
        <v>69</v>
      </c>
      <c r="C9" s="22">
        <f t="shared" si="2"/>
        <v>1234</v>
      </c>
      <c r="D9" s="20">
        <v>987</v>
      </c>
      <c r="E9" s="20">
        <v>247</v>
      </c>
      <c r="F9" s="23">
        <v>0.5</v>
      </c>
      <c r="G9" s="23">
        <v>0.5</v>
      </c>
      <c r="H9" s="25">
        <v>124</v>
      </c>
      <c r="I9" s="25">
        <v>120</v>
      </c>
    </row>
    <row r="10" ht="24.9" customHeight="1" spans="1:9">
      <c r="A10" s="20">
        <v>4</v>
      </c>
      <c r="B10" s="24" t="s">
        <v>70</v>
      </c>
      <c r="C10" s="22">
        <f t="shared" si="2"/>
        <v>31370</v>
      </c>
      <c r="D10" s="22">
        <v>1980</v>
      </c>
      <c r="E10" s="22">
        <v>29390</v>
      </c>
      <c r="F10" s="23">
        <v>0.5</v>
      </c>
      <c r="G10" s="26" t="s">
        <v>71</v>
      </c>
      <c r="H10" s="27">
        <v>6395</v>
      </c>
      <c r="I10" s="45">
        <v>6395</v>
      </c>
    </row>
    <row r="11" ht="24.9" customHeight="1" spans="1:9">
      <c r="A11" s="20">
        <v>5</v>
      </c>
      <c r="B11" s="28" t="s">
        <v>72</v>
      </c>
      <c r="C11" s="22">
        <f t="shared" si="2"/>
        <v>50000</v>
      </c>
      <c r="D11" s="29">
        <v>30000</v>
      </c>
      <c r="E11" s="29">
        <v>20000</v>
      </c>
      <c r="F11" s="23">
        <v>0.5</v>
      </c>
      <c r="G11" s="23">
        <v>0.5</v>
      </c>
      <c r="H11" s="29">
        <v>10000</v>
      </c>
      <c r="I11" s="25">
        <v>10000</v>
      </c>
    </row>
    <row r="12" ht="24.9" customHeight="1" spans="1:9">
      <c r="A12" s="20">
        <v>6</v>
      </c>
      <c r="B12" s="24" t="s">
        <v>73</v>
      </c>
      <c r="C12" s="22">
        <f t="shared" si="2"/>
        <v>14707</v>
      </c>
      <c r="D12" s="29"/>
      <c r="E12" s="29">
        <v>14707</v>
      </c>
      <c r="F12" s="23">
        <v>1</v>
      </c>
      <c r="G12" s="23" t="s">
        <v>74</v>
      </c>
      <c r="H12" s="29">
        <v>14707</v>
      </c>
      <c r="I12" s="25">
        <v>10000</v>
      </c>
    </row>
    <row r="13" s="3" customFormat="1" ht="24.9" customHeight="1" spans="1:9">
      <c r="A13" s="30">
        <v>7</v>
      </c>
      <c r="B13" s="31" t="s">
        <v>75</v>
      </c>
      <c r="C13" s="27">
        <f t="shared" si="2"/>
        <v>65540</v>
      </c>
      <c r="D13" s="32"/>
      <c r="E13" s="32">
        <v>65540</v>
      </c>
      <c r="F13" s="33" t="s">
        <v>76</v>
      </c>
      <c r="G13" s="33">
        <v>0.5</v>
      </c>
      <c r="H13" s="32">
        <v>65540</v>
      </c>
      <c r="I13" s="45">
        <v>50000</v>
      </c>
    </row>
    <row r="14" ht="24.9" customHeight="1" spans="1:9">
      <c r="A14" s="20">
        <v>8</v>
      </c>
      <c r="B14" s="28" t="s">
        <v>77</v>
      </c>
      <c r="C14" s="22">
        <f t="shared" si="2"/>
        <v>40000</v>
      </c>
      <c r="D14" s="29"/>
      <c r="E14" s="29">
        <v>40000</v>
      </c>
      <c r="F14" s="23">
        <v>0.4</v>
      </c>
      <c r="G14" s="23" t="s">
        <v>71</v>
      </c>
      <c r="H14" s="29">
        <v>20000</v>
      </c>
      <c r="I14" s="25">
        <v>10000</v>
      </c>
    </row>
    <row r="15" ht="24.9" customHeight="1" spans="1:9">
      <c r="A15" s="20">
        <v>9</v>
      </c>
      <c r="B15" s="28" t="s">
        <v>78</v>
      </c>
      <c r="C15" s="22">
        <f t="shared" si="2"/>
        <v>20000</v>
      </c>
      <c r="D15" s="29"/>
      <c r="E15" s="29">
        <v>20000</v>
      </c>
      <c r="F15" s="23">
        <v>1</v>
      </c>
      <c r="G15" s="23">
        <v>0.5</v>
      </c>
      <c r="H15" s="29">
        <f>E15*G15</f>
        <v>10000</v>
      </c>
      <c r="I15" s="25"/>
    </row>
    <row r="16" ht="24.9" customHeight="1" spans="1:9">
      <c r="A16" s="20">
        <v>10</v>
      </c>
      <c r="B16" s="28" t="s">
        <v>79</v>
      </c>
      <c r="C16" s="22">
        <f t="shared" si="2"/>
        <v>10000</v>
      </c>
      <c r="D16" s="29"/>
      <c r="E16" s="29">
        <f>H16</f>
        <v>10000</v>
      </c>
      <c r="F16" s="23">
        <v>1</v>
      </c>
      <c r="G16" s="23">
        <v>1</v>
      </c>
      <c r="H16" s="29">
        <v>10000</v>
      </c>
      <c r="I16" s="25">
        <v>5000</v>
      </c>
    </row>
    <row r="17" ht="24.9" customHeight="1" spans="1:9">
      <c r="A17" s="20">
        <v>11</v>
      </c>
      <c r="B17" s="28" t="s">
        <v>80</v>
      </c>
      <c r="C17" s="22">
        <f t="shared" si="2"/>
        <v>4700</v>
      </c>
      <c r="D17" s="29"/>
      <c r="E17" s="29">
        <f>H17</f>
        <v>4700</v>
      </c>
      <c r="F17" s="34"/>
      <c r="G17" s="23"/>
      <c r="H17" s="35">
        <v>4700</v>
      </c>
      <c r="I17" s="25">
        <v>4700</v>
      </c>
    </row>
    <row r="18" s="2" customFormat="1" ht="24.9" customHeight="1" spans="1:9">
      <c r="A18" s="16" t="s">
        <v>81</v>
      </c>
      <c r="B18" s="36" t="s">
        <v>82</v>
      </c>
      <c r="C18" s="19">
        <f t="shared" ref="C18:I18" si="3">SUM(C19:C27)</f>
        <v>1165945</v>
      </c>
      <c r="D18" s="19">
        <f t="shared" si="3"/>
        <v>616604</v>
      </c>
      <c r="E18" s="19">
        <f t="shared" si="3"/>
        <v>549341</v>
      </c>
      <c r="F18" s="19"/>
      <c r="G18" s="19"/>
      <c r="H18" s="19">
        <f t="shared" si="3"/>
        <v>200104</v>
      </c>
      <c r="I18" s="19">
        <f t="shared" si="3"/>
        <v>136250</v>
      </c>
    </row>
    <row r="19" ht="24.9" customHeight="1" spans="1:9">
      <c r="A19" s="20">
        <v>12</v>
      </c>
      <c r="B19" s="37" t="s">
        <v>83</v>
      </c>
      <c r="C19" s="27">
        <f t="shared" ref="C19:C27" si="4">D19+E19</f>
        <v>224758</v>
      </c>
      <c r="D19" s="32">
        <v>123618</v>
      </c>
      <c r="E19" s="32">
        <v>101140</v>
      </c>
      <c r="F19" s="38" t="s">
        <v>84</v>
      </c>
      <c r="G19" s="33">
        <v>0.3</v>
      </c>
      <c r="H19" s="39">
        <v>30340</v>
      </c>
      <c r="I19" s="45"/>
    </row>
    <row r="20" ht="24.9" customHeight="1" spans="1:9">
      <c r="A20" s="20">
        <v>13</v>
      </c>
      <c r="B20" s="31" t="s">
        <v>85</v>
      </c>
      <c r="C20" s="27">
        <f t="shared" si="4"/>
        <v>72364</v>
      </c>
      <c r="D20" s="32">
        <v>39804</v>
      </c>
      <c r="E20" s="32">
        <v>32560</v>
      </c>
      <c r="F20" s="38" t="s">
        <v>84</v>
      </c>
      <c r="G20" s="33">
        <v>0.2</v>
      </c>
      <c r="H20" s="39">
        <v>6510</v>
      </c>
      <c r="I20" s="45"/>
    </row>
    <row r="21" ht="24.9" customHeight="1" spans="1:9">
      <c r="A21" s="20">
        <v>14</v>
      </c>
      <c r="B21" s="31" t="s">
        <v>86</v>
      </c>
      <c r="C21" s="27">
        <f t="shared" si="4"/>
        <v>95205</v>
      </c>
      <c r="D21" s="32">
        <v>63470</v>
      </c>
      <c r="E21" s="32">
        <v>31735</v>
      </c>
      <c r="F21" s="38" t="s">
        <v>84</v>
      </c>
      <c r="G21" s="33"/>
      <c r="H21" s="39"/>
      <c r="I21" s="45"/>
    </row>
    <row r="22" ht="24.9" customHeight="1" spans="1:9">
      <c r="A22" s="20">
        <v>15</v>
      </c>
      <c r="B22" s="40" t="s">
        <v>87</v>
      </c>
      <c r="C22" s="22">
        <f t="shared" si="4"/>
        <v>67500</v>
      </c>
      <c r="D22" s="29">
        <v>22500</v>
      </c>
      <c r="E22" s="41">
        <v>45000</v>
      </c>
      <c r="F22" s="34" t="s">
        <v>84</v>
      </c>
      <c r="G22" s="23">
        <v>0.33</v>
      </c>
      <c r="H22" s="35">
        <v>15000</v>
      </c>
      <c r="I22" s="25">
        <v>15000</v>
      </c>
    </row>
    <row r="23" ht="24.9" customHeight="1" spans="1:9">
      <c r="A23" s="20">
        <v>16</v>
      </c>
      <c r="B23" s="40" t="s">
        <v>88</v>
      </c>
      <c r="C23" s="22">
        <f t="shared" si="4"/>
        <v>78490</v>
      </c>
      <c r="D23" s="29">
        <v>44970</v>
      </c>
      <c r="E23" s="29">
        <v>33520</v>
      </c>
      <c r="F23" s="34" t="s">
        <v>84</v>
      </c>
      <c r="G23" s="23"/>
      <c r="H23" s="35">
        <v>10000</v>
      </c>
      <c r="I23" s="25">
        <v>5000</v>
      </c>
    </row>
    <row r="24" ht="24.9" customHeight="1" spans="1:9">
      <c r="A24" s="20">
        <v>17</v>
      </c>
      <c r="B24" s="21" t="s">
        <v>89</v>
      </c>
      <c r="C24" s="22">
        <f t="shared" si="4"/>
        <v>188048</v>
      </c>
      <c r="D24" s="29">
        <v>94024</v>
      </c>
      <c r="E24" s="29">
        <v>94024</v>
      </c>
      <c r="F24" s="23" t="s">
        <v>90</v>
      </c>
      <c r="G24" s="23" t="s">
        <v>90</v>
      </c>
      <c r="H24" s="35">
        <v>47000</v>
      </c>
      <c r="I24" s="25">
        <v>25000</v>
      </c>
    </row>
    <row r="25" ht="24.9" customHeight="1" spans="1:9">
      <c r="A25" s="20">
        <v>18</v>
      </c>
      <c r="B25" s="21" t="s">
        <v>91</v>
      </c>
      <c r="C25" s="22">
        <f t="shared" si="4"/>
        <v>240000</v>
      </c>
      <c r="D25" s="29">
        <v>96000</v>
      </c>
      <c r="E25" s="29">
        <v>144000</v>
      </c>
      <c r="F25" s="23">
        <v>0.5</v>
      </c>
      <c r="G25" s="23">
        <v>0.5</v>
      </c>
      <c r="H25" s="35">
        <v>72000</v>
      </c>
      <c r="I25" s="25">
        <v>72000</v>
      </c>
    </row>
    <row r="26" ht="24.9" customHeight="1" spans="1:9">
      <c r="A26" s="20">
        <v>19</v>
      </c>
      <c r="B26" s="40" t="s">
        <v>92</v>
      </c>
      <c r="C26" s="22">
        <f t="shared" si="4"/>
        <v>57280</v>
      </c>
      <c r="D26" s="29">
        <v>38018</v>
      </c>
      <c r="E26" s="29">
        <v>19262</v>
      </c>
      <c r="F26" s="23">
        <v>0.5</v>
      </c>
      <c r="G26" s="23">
        <v>0.5</v>
      </c>
      <c r="H26" s="35">
        <v>10054</v>
      </c>
      <c r="I26" s="25">
        <v>10050</v>
      </c>
    </row>
    <row r="27" ht="24.9" customHeight="1" spans="1:9">
      <c r="A27" s="20">
        <v>21</v>
      </c>
      <c r="B27" s="28" t="s">
        <v>93</v>
      </c>
      <c r="C27" s="22">
        <f t="shared" si="4"/>
        <v>142300</v>
      </c>
      <c r="D27" s="29">
        <v>94200</v>
      </c>
      <c r="E27" s="29">
        <v>48100</v>
      </c>
      <c r="F27" s="23" t="s">
        <v>94</v>
      </c>
      <c r="G27" s="23" t="s">
        <v>94</v>
      </c>
      <c r="H27" s="35">
        <v>9200</v>
      </c>
      <c r="I27" s="25">
        <v>9200</v>
      </c>
    </row>
    <row r="28" s="2" customFormat="1" ht="24.9" customHeight="1" spans="1:9">
      <c r="A28" s="16" t="s">
        <v>95</v>
      </c>
      <c r="B28" s="18" t="s">
        <v>96</v>
      </c>
      <c r="C28" s="19">
        <f t="shared" ref="C28:I28" si="5">SUM(C29:C31)</f>
        <v>48140</v>
      </c>
      <c r="D28" s="19"/>
      <c r="E28" s="19">
        <f t="shared" si="5"/>
        <v>48140</v>
      </c>
      <c r="F28" s="19"/>
      <c r="G28" s="19"/>
      <c r="H28" s="19">
        <f t="shared" si="5"/>
        <v>48140</v>
      </c>
      <c r="I28" s="19">
        <f t="shared" si="5"/>
        <v>18353</v>
      </c>
    </row>
    <row r="29" ht="24.9" customHeight="1" spans="1:9">
      <c r="A29" s="20">
        <v>21</v>
      </c>
      <c r="B29" s="28" t="s">
        <v>97</v>
      </c>
      <c r="C29" s="22">
        <f t="shared" ref="C29:C31" si="6">D29+E29</f>
        <v>1000</v>
      </c>
      <c r="D29" s="29"/>
      <c r="E29" s="29">
        <f t="shared" ref="E29:E31" si="7">H29</f>
        <v>1000</v>
      </c>
      <c r="F29" s="34"/>
      <c r="G29" s="23"/>
      <c r="H29" s="35">
        <v>1000</v>
      </c>
      <c r="I29" s="25">
        <v>1000</v>
      </c>
    </row>
    <row r="30" ht="24.9" customHeight="1" spans="1:9">
      <c r="A30" s="20">
        <v>22</v>
      </c>
      <c r="B30" s="28" t="s">
        <v>98</v>
      </c>
      <c r="C30" s="22">
        <f t="shared" si="6"/>
        <v>40000</v>
      </c>
      <c r="D30" s="29"/>
      <c r="E30" s="29">
        <f t="shared" si="7"/>
        <v>40000</v>
      </c>
      <c r="F30" s="34"/>
      <c r="G30" s="23"/>
      <c r="H30" s="35">
        <v>40000</v>
      </c>
      <c r="I30" s="25">
        <v>10213</v>
      </c>
    </row>
    <row r="31" ht="24.9" customHeight="1" spans="1:9">
      <c r="A31" s="20">
        <v>23</v>
      </c>
      <c r="B31" s="28" t="s">
        <v>99</v>
      </c>
      <c r="C31" s="22">
        <f t="shared" si="6"/>
        <v>7140</v>
      </c>
      <c r="D31" s="29"/>
      <c r="E31" s="29">
        <f t="shared" si="7"/>
        <v>7140</v>
      </c>
      <c r="F31" s="34"/>
      <c r="G31" s="23"/>
      <c r="H31" s="35">
        <v>7140</v>
      </c>
      <c r="I31" s="25">
        <v>7140</v>
      </c>
    </row>
    <row r="32" s="2" customFormat="1" ht="24.9" customHeight="1" spans="1:9">
      <c r="A32" s="16" t="s">
        <v>100</v>
      </c>
      <c r="B32" s="18" t="s">
        <v>101</v>
      </c>
      <c r="C32" s="19">
        <f t="shared" ref="C32:I32" si="8">SUM(C33:C40)</f>
        <v>45000</v>
      </c>
      <c r="D32" s="19"/>
      <c r="E32" s="19">
        <f t="shared" si="8"/>
        <v>45000</v>
      </c>
      <c r="F32" s="19"/>
      <c r="G32" s="19"/>
      <c r="H32" s="19">
        <f t="shared" si="8"/>
        <v>61000</v>
      </c>
      <c r="I32" s="19">
        <f t="shared" si="8"/>
        <v>60500</v>
      </c>
    </row>
    <row r="33" ht="24.9" customHeight="1" spans="1:9">
      <c r="A33" s="25">
        <v>24</v>
      </c>
      <c r="B33" s="42" t="s">
        <v>102</v>
      </c>
      <c r="C33" s="25">
        <v>6000</v>
      </c>
      <c r="D33" s="43"/>
      <c r="E33" s="25">
        <v>6000</v>
      </c>
      <c r="F33" s="43"/>
      <c r="G33" s="43"/>
      <c r="H33" s="25">
        <v>6000</v>
      </c>
      <c r="I33" s="25">
        <v>6000</v>
      </c>
    </row>
    <row r="34" ht="24.9" customHeight="1" spans="1:9">
      <c r="A34" s="25">
        <v>25</v>
      </c>
      <c r="B34" s="44" t="s">
        <v>103</v>
      </c>
      <c r="C34" s="25"/>
      <c r="D34" s="43"/>
      <c r="E34" s="25"/>
      <c r="F34" s="43"/>
      <c r="G34" s="43"/>
      <c r="H34" s="25">
        <v>4500</v>
      </c>
      <c r="I34" s="25">
        <v>4500</v>
      </c>
    </row>
    <row r="35" ht="24.9" customHeight="1" spans="1:9">
      <c r="A35" s="25">
        <v>26</v>
      </c>
      <c r="B35" s="42" t="s">
        <v>104</v>
      </c>
      <c r="C35" s="25">
        <v>5000</v>
      </c>
      <c r="D35" s="43"/>
      <c r="E35" s="25">
        <v>5000</v>
      </c>
      <c r="F35" s="43"/>
      <c r="G35" s="43"/>
      <c r="H35" s="25">
        <v>5000</v>
      </c>
      <c r="I35" s="25">
        <v>5000</v>
      </c>
    </row>
    <row r="36" s="3" customFormat="1" ht="24.9" customHeight="1" spans="1:9">
      <c r="A36" s="45">
        <v>27</v>
      </c>
      <c r="B36" s="46" t="s">
        <v>105</v>
      </c>
      <c r="C36" s="45">
        <v>4500</v>
      </c>
      <c r="D36" s="47"/>
      <c r="E36" s="45">
        <v>4500</v>
      </c>
      <c r="F36" s="47"/>
      <c r="G36" s="47"/>
      <c r="H36" s="45">
        <v>20000</v>
      </c>
      <c r="I36" s="45">
        <v>20000</v>
      </c>
    </row>
    <row r="37" ht="24.9" customHeight="1" spans="1:9">
      <c r="A37" s="25">
        <v>28</v>
      </c>
      <c r="B37" s="42" t="s">
        <v>106</v>
      </c>
      <c r="C37" s="25">
        <v>17000</v>
      </c>
      <c r="D37" s="43"/>
      <c r="E37" s="25">
        <v>17000</v>
      </c>
      <c r="F37" s="43"/>
      <c r="G37" s="43"/>
      <c r="H37" s="25">
        <v>13000</v>
      </c>
      <c r="I37" s="25">
        <v>12500</v>
      </c>
    </row>
    <row r="38" ht="24.9" customHeight="1" spans="1:9">
      <c r="A38" s="25">
        <v>29</v>
      </c>
      <c r="B38" s="42" t="s">
        <v>107</v>
      </c>
      <c r="C38" s="25">
        <v>4500</v>
      </c>
      <c r="D38" s="43"/>
      <c r="E38" s="25">
        <v>4500</v>
      </c>
      <c r="F38" s="43"/>
      <c r="G38" s="43"/>
      <c r="H38" s="25">
        <v>4500</v>
      </c>
      <c r="I38" s="25">
        <v>4500</v>
      </c>
    </row>
    <row r="39" ht="24.9" customHeight="1" spans="1:9">
      <c r="A39" s="25">
        <v>30</v>
      </c>
      <c r="B39" s="42" t="s">
        <v>108</v>
      </c>
      <c r="C39" s="25">
        <v>5000</v>
      </c>
      <c r="D39" s="43"/>
      <c r="E39" s="25">
        <v>5000</v>
      </c>
      <c r="F39" s="43"/>
      <c r="G39" s="43"/>
      <c r="H39" s="25">
        <v>5000</v>
      </c>
      <c r="I39" s="25">
        <v>5000</v>
      </c>
    </row>
    <row r="40" ht="24.9" customHeight="1" spans="1:9">
      <c r="A40" s="25">
        <v>31</v>
      </c>
      <c r="B40" s="28" t="s">
        <v>109</v>
      </c>
      <c r="C40" s="25">
        <v>3000</v>
      </c>
      <c r="D40" s="43"/>
      <c r="E40" s="25">
        <v>3000</v>
      </c>
      <c r="F40" s="43"/>
      <c r="G40" s="43"/>
      <c r="H40" s="25">
        <v>3000</v>
      </c>
      <c r="I40" s="25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附件1汇总表</vt:lpstr>
      <vt:lpstr>附件2大型灌区</vt:lpstr>
      <vt:lpstr>附件3蓄洪工程</vt:lpstr>
      <vt:lpstr>附件4洞庭湖补水二期</vt:lpstr>
      <vt:lpstr>附件5河长制</vt:lpstr>
      <vt:lpstr>附件6河湖管理</vt:lpstr>
      <vt:lpstr>附件7水利科技</vt:lpstr>
      <vt:lpstr>附件8水利民生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Administrator</cp:lastModifiedBy>
  <dcterms:created xsi:type="dcterms:W3CDTF">2006-10-26T19:21:00Z</dcterms:created>
  <cp:lastPrinted>2021-12-27T05:44:00Z</cp:lastPrinted>
  <dcterms:modified xsi:type="dcterms:W3CDTF">2021-12-27T05:47:33Z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F2711FC8448743B1A97FA3FF5743F74D</vt:lpwstr>
  </property>
</Properties>
</file>