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汇总表" sheetId="1" r:id="rId1"/>
    <sheet name="湿地保护" sheetId="2" r:id="rId2"/>
    <sheet name="林木良种资源及野生动植物资源保护" sheetId="3" r:id="rId3"/>
    <sheet name="生态廊道" sheetId="4" r:id="rId4"/>
    <sheet name="征占林地异地植被恢复" sheetId="5" r:id="rId5"/>
    <sheet name="林业贷款贴息" sheetId="6" r:id="rId6"/>
    <sheet name="森林管护及省委省政府确定的重点工作" sheetId="7" r:id="rId7"/>
    <sheet name="生态支撑" sheetId="8" r:id="rId8"/>
    <sheet name="林区道路建设" sheetId="9" r:id="rId9"/>
    <sheet name="林业贷款贴息分配表" sheetId="10" r:id="rId10"/>
  </sheets>
  <calcPr calcId="144525" concurrentCalc="0"/>
</workbook>
</file>

<file path=xl/sharedStrings.xml><?xml version="1.0" encoding="utf-8"?>
<sst xmlns="http://schemas.openxmlformats.org/spreadsheetml/2006/main" count="116">
  <si>
    <t>附件</t>
  </si>
  <si>
    <t>2020年省级林业生态保护修复与发展资金汇总表</t>
  </si>
  <si>
    <t>单位：万元</t>
  </si>
  <si>
    <t>县、区/单位</t>
  </si>
  <si>
    <t>总计</t>
  </si>
  <si>
    <t>生态保护</t>
  </si>
  <si>
    <t>生态修复</t>
  </si>
  <si>
    <t>生态产业</t>
  </si>
  <si>
    <t>生态支撑</t>
  </si>
  <si>
    <t>湿地
保护</t>
  </si>
  <si>
    <t>林木良种资源及野生动植物资源保护</t>
  </si>
  <si>
    <t>生态廊
道建设</t>
  </si>
  <si>
    <t>征占林地异地植被恢复（市州）</t>
  </si>
  <si>
    <t>森林植被管护及省委省政府确定的重点工作</t>
  </si>
  <si>
    <t>林业贷
款贴息</t>
  </si>
  <si>
    <t>林区道路建设</t>
  </si>
  <si>
    <t>市本级</t>
  </si>
  <si>
    <t>小计</t>
  </si>
  <si>
    <t>岳阳市林业局</t>
  </si>
  <si>
    <t>东洞庭湖国家级自然保护区管理局</t>
  </si>
  <si>
    <t>岳阳市林科所</t>
  </si>
  <si>
    <t>岳阳市木材检查
检疫站</t>
  </si>
  <si>
    <t>岳阳楼区</t>
  </si>
  <si>
    <t>小  计</t>
  </si>
  <si>
    <t xml:space="preserve">岳阳林纸股份有限
公司 </t>
  </si>
  <si>
    <t xml:space="preserve">湖南茂源林业有限责任公司 </t>
  </si>
  <si>
    <t>君山区</t>
  </si>
  <si>
    <t>云溪区</t>
  </si>
  <si>
    <t>合  计</t>
  </si>
  <si>
    <r>
      <rPr>
        <sz val="16"/>
        <rFont val="黑体"/>
        <charset val="134"/>
      </rPr>
      <t>附件</t>
    </r>
    <r>
      <rPr>
        <sz val="16"/>
        <rFont val="黑体"/>
        <charset val="134"/>
      </rPr>
      <t>1-1</t>
    </r>
  </si>
  <si>
    <t>2020年省级林业生态保护修复与发展资金明细表（湿地保护）</t>
  </si>
  <si>
    <t>县市区/单位</t>
  </si>
  <si>
    <t>金额（万元）</t>
  </si>
  <si>
    <t>功能科目编码</t>
  </si>
  <si>
    <t>政府经济科目编码</t>
  </si>
  <si>
    <t>部门经济
科目编码</t>
  </si>
  <si>
    <t>项目类别编码</t>
  </si>
  <si>
    <t>项目承担单位</t>
  </si>
  <si>
    <t>摘要/备注</t>
  </si>
  <si>
    <t>云溪白泥湖国家湿地公园</t>
  </si>
  <si>
    <r>
      <rPr>
        <sz val="16"/>
        <rFont val="黑体"/>
        <charset val="134"/>
      </rPr>
      <t>附件</t>
    </r>
    <r>
      <rPr>
        <sz val="16"/>
        <rFont val="黑体"/>
        <charset val="134"/>
      </rPr>
      <t>1-2</t>
    </r>
  </si>
  <si>
    <r>
      <rPr>
        <sz val="18"/>
        <rFont val="方正小标宋简体"/>
        <charset val="134"/>
      </rPr>
      <t>2020</t>
    </r>
    <r>
      <rPr>
        <sz val="18"/>
        <rFont val="方正小标宋简体"/>
        <charset val="134"/>
      </rPr>
      <t>年省级林业生态保护修复与发展资金明细表（林木良种资源及野生动植物资源保护）</t>
    </r>
  </si>
  <si>
    <t>功能科
目编码</t>
  </si>
  <si>
    <t>政府经济
科目编码</t>
  </si>
  <si>
    <t>项目类
别编码</t>
  </si>
  <si>
    <t>支付方
式编码</t>
  </si>
  <si>
    <t>项目明细</t>
  </si>
  <si>
    <t>市林业局</t>
  </si>
  <si>
    <t>2020年省级林业生态保护修复与发展资金（林木良种资源及野生动植物资源保护）</t>
  </si>
  <si>
    <r>
      <rPr>
        <sz val="16"/>
        <rFont val="黑体"/>
        <charset val="134"/>
      </rPr>
      <t>附件</t>
    </r>
    <r>
      <rPr>
        <sz val="16"/>
        <rFont val="黑体"/>
        <charset val="134"/>
      </rPr>
      <t>1-3</t>
    </r>
  </si>
  <si>
    <t>2020年省级林业生态保护修复与发展资金明细表（生态廊道）</t>
  </si>
  <si>
    <r>
      <rPr>
        <sz val="12"/>
        <rFont val="仿宋_GB2312"/>
        <charset val="134"/>
      </rPr>
      <t>2020</t>
    </r>
    <r>
      <rPr>
        <sz val="12"/>
        <rFont val="仿宋_GB2312"/>
        <charset val="134"/>
      </rPr>
      <t>年省级林业生态保护修复与发展资金（生态廊道）</t>
    </r>
  </si>
  <si>
    <t>长江岸线生态廊道</t>
  </si>
  <si>
    <t>长江岸线生态廊道；小尺度生态廊道（武广高速铁路）</t>
  </si>
  <si>
    <r>
      <rPr>
        <sz val="16"/>
        <rFont val="黑体"/>
        <charset val="134"/>
      </rPr>
      <t>附件</t>
    </r>
    <r>
      <rPr>
        <sz val="16"/>
        <rFont val="黑体"/>
        <charset val="134"/>
      </rPr>
      <t>1-4</t>
    </r>
  </si>
  <si>
    <t>2020年省级林业生态保护修复与发展资金明细表（征占林地异地植被恢复）</t>
  </si>
  <si>
    <t>岳阳市木材检查检疫站</t>
  </si>
  <si>
    <t>小   计</t>
  </si>
  <si>
    <t>附件1-6</t>
  </si>
  <si>
    <t>2020年省级林业生态保护修复与发展资金明细表（林业贷款贴息）</t>
  </si>
  <si>
    <t>县市区</t>
  </si>
  <si>
    <t>单位</t>
  </si>
  <si>
    <t>金额
（万元）</t>
  </si>
  <si>
    <t>备注</t>
  </si>
  <si>
    <t xml:space="preserve">岳阳林纸股份有限公司 </t>
  </si>
  <si>
    <r>
      <rPr>
        <sz val="12"/>
        <color theme="1"/>
        <rFont val="仿宋_GB2312"/>
        <charset val="134"/>
      </rPr>
      <t>2020</t>
    </r>
    <r>
      <rPr>
        <sz val="12"/>
        <color theme="1"/>
        <rFont val="仿宋_GB2312"/>
        <charset val="134"/>
      </rPr>
      <t>年省级林业生态保护修复与发展资金（林业贷款贴息）</t>
    </r>
  </si>
  <si>
    <r>
      <rPr>
        <sz val="16"/>
        <rFont val="黑体"/>
        <charset val="134"/>
      </rPr>
      <t>附件</t>
    </r>
    <r>
      <rPr>
        <sz val="16"/>
        <rFont val="黑体"/>
        <charset val="134"/>
      </rPr>
      <t>1-5</t>
    </r>
  </si>
  <si>
    <t>2020年省级林业生态保护修复与发展资金明细表（森林管护及省委省政府确定的重点工作）</t>
  </si>
  <si>
    <t>2020年省级林业生态保护修复与发展资金（森林管护及省委省政府确定的重点工作）</t>
  </si>
  <si>
    <r>
      <rPr>
        <sz val="16"/>
        <rFont val="黑体"/>
        <charset val="134"/>
      </rPr>
      <t>附件</t>
    </r>
    <r>
      <rPr>
        <sz val="16"/>
        <rFont val="黑体"/>
        <charset val="134"/>
      </rPr>
      <t>1-7</t>
    </r>
  </si>
  <si>
    <t>2020年省级林业生态保护修复与发展资金明细表（生态支撑）</t>
  </si>
  <si>
    <t>2130299</t>
  </si>
  <si>
    <t>502</t>
  </si>
  <si>
    <t>92</t>
  </si>
  <si>
    <r>
      <rPr>
        <sz val="12"/>
        <rFont val="仿宋_GB2312"/>
        <charset val="134"/>
      </rPr>
      <t>2020</t>
    </r>
    <r>
      <rPr>
        <sz val="12"/>
        <rFont val="仿宋_GB2312"/>
        <charset val="134"/>
      </rPr>
      <t>年省级林业生态保护修复与发展资金（生态支撑）</t>
    </r>
  </si>
  <si>
    <t>2001</t>
  </si>
  <si>
    <t>市林科所</t>
  </si>
  <si>
    <t>天井山国有林场</t>
  </si>
  <si>
    <t>附件1-8</t>
  </si>
  <si>
    <t>2020年省级林业生态保护修复与发展资金明细表（林区道路建设）</t>
  </si>
  <si>
    <t>部门经济科目编码</t>
  </si>
  <si>
    <t>君山区天井山国有林场</t>
  </si>
  <si>
    <t>附件1-9</t>
  </si>
  <si>
    <t>2019年度林业贷款中央财政贴息项目资金分配表</t>
  </si>
  <si>
    <t xml:space="preserve">     单位：万元</t>
  </si>
  <si>
    <t>县市
名称</t>
  </si>
  <si>
    <t>序号</t>
  </si>
  <si>
    <t>项目规模与内容</t>
  </si>
  <si>
    <t>借款合同号</t>
  </si>
  <si>
    <t>借款凭证号</t>
  </si>
  <si>
    <t>贷款期限</t>
  </si>
  <si>
    <t>应贴息年限（年）</t>
  </si>
  <si>
    <t>贷款额</t>
  </si>
  <si>
    <t>贴息
金额</t>
  </si>
  <si>
    <t>造林补助中安排</t>
  </si>
  <si>
    <t>整合后</t>
  </si>
  <si>
    <t>调整最后
分配</t>
  </si>
  <si>
    <t>最终分配</t>
  </si>
  <si>
    <r>
      <rPr>
        <sz val="10"/>
        <color indexed="8"/>
        <rFont val="仿宋_GB2312"/>
        <charset val="134"/>
      </rPr>
      <t>(</t>
    </r>
    <r>
      <rPr>
        <sz val="10"/>
        <color indexed="8"/>
        <rFont val="仿宋_GB2312"/>
        <charset val="134"/>
      </rPr>
      <t>年月－年月</t>
    </r>
    <r>
      <rPr>
        <sz val="10"/>
        <color indexed="8"/>
        <rFont val="仿宋_GB2312"/>
        <charset val="134"/>
      </rPr>
      <t>)</t>
    </r>
  </si>
  <si>
    <t>市本级及所辖区</t>
  </si>
  <si>
    <t>103万亩松树</t>
  </si>
  <si>
    <t>4310201901100001535</t>
  </si>
  <si>
    <t>19935232</t>
  </si>
  <si>
    <t>19.3~43.3</t>
  </si>
  <si>
    <t>51.9万亩松树、杨树</t>
  </si>
  <si>
    <t>HTWB430666200201800011</t>
  </si>
  <si>
    <t>4527-4300835380QXPUTG6JO</t>
  </si>
  <si>
    <t>18.9~19.9</t>
  </si>
  <si>
    <t>HTWBTZ430666200201800017</t>
  </si>
  <si>
    <t>4654-4300835380R2PYFBM3W</t>
  </si>
  <si>
    <t>18.12~19.12</t>
  </si>
  <si>
    <t>HTWBTZ430666200201800018</t>
  </si>
  <si>
    <t>4655-4300835380R8PGVUOX1</t>
  </si>
  <si>
    <t>HTZ430666200LDZJ201900006</t>
  </si>
  <si>
    <t>5058-4300835380QWPZERYD2</t>
  </si>
  <si>
    <t>19.11~20.11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</si>
</sst>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.00_ "/>
  </numFmts>
  <fonts count="46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0"/>
      <name val="方正小标宋简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6"/>
      <name val="黑体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sz val="18"/>
      <name val="方正小标宋简体"/>
      <charset val="134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Times New Roman"/>
      <charset val="134"/>
    </font>
    <font>
      <sz val="19"/>
      <color theme="1"/>
      <name val="宋体"/>
      <charset val="134"/>
      <scheme val="minor"/>
    </font>
    <font>
      <b/>
      <sz val="9"/>
      <name val="Times New Roman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7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2" fillId="17" borderId="14" applyNumberFormat="0" applyAlignment="0" applyProtection="0">
      <alignment vertical="center"/>
    </xf>
    <xf numFmtId="0" fontId="38" fillId="17" borderId="12" applyNumberFormat="0" applyAlignment="0" applyProtection="0">
      <alignment vertical="center"/>
    </xf>
    <xf numFmtId="0" fontId="35" fillId="11" borderId="11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/>
    <xf numFmtId="0" fontId="3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51" applyFont="1" applyFill="1">
      <alignment vertical="center"/>
    </xf>
    <xf numFmtId="0" fontId="2" fillId="2" borderId="0" xfId="51" applyFont="1" applyFill="1" applyAlignment="1">
      <alignment vertical="center"/>
    </xf>
    <xf numFmtId="0" fontId="2" fillId="2" borderId="0" xfId="51" applyFont="1" applyFill="1" applyAlignment="1">
      <alignment horizontal="center" vertical="center"/>
    </xf>
    <xf numFmtId="0" fontId="3" fillId="2" borderId="0" xfId="51" applyFont="1" applyFill="1">
      <alignment vertical="center"/>
    </xf>
    <xf numFmtId="0" fontId="3" fillId="2" borderId="0" xfId="51" applyFont="1" applyFill="1" applyAlignment="1">
      <alignment horizontal="center" vertical="center"/>
    </xf>
    <xf numFmtId="0" fontId="4" fillId="2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left" vertical="center" wrapText="1"/>
    </xf>
    <xf numFmtId="0" fontId="5" fillId="2" borderId="1" xfId="50" applyNumberFormat="1" applyFont="1" applyFill="1" applyBorder="1" applyAlignment="1" applyProtection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center" vertical="center" wrapText="1"/>
    </xf>
    <xf numFmtId="0" fontId="5" fillId="2" borderId="1" xfId="50" applyNumberFormat="1" applyFont="1" applyFill="1" applyBorder="1" applyAlignment="1" applyProtection="1">
      <alignment horizontal="left" vertical="center" wrapText="1"/>
    </xf>
    <xf numFmtId="0" fontId="4" fillId="2" borderId="0" xfId="51" applyFont="1" applyFill="1" applyAlignment="1">
      <alignment horizontal="right" vertical="center"/>
    </xf>
    <xf numFmtId="177" fontId="4" fillId="2" borderId="1" xfId="51" applyNumberFormat="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vertical="center" wrapText="1"/>
    </xf>
    <xf numFmtId="177" fontId="9" fillId="0" borderId="0" xfId="0" applyNumberFormat="1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7" fillId="2" borderId="0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2" borderId="0" xfId="0" applyFont="1" applyFill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20" fillId="2" borderId="1" xfId="5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9" fillId="0" borderId="1" xfId="0" applyFont="1" applyBorder="1">
      <alignment vertical="center"/>
    </xf>
    <xf numFmtId="177" fontId="12" fillId="0" borderId="1" xfId="0" applyNumberFormat="1" applyFont="1" applyFill="1" applyBorder="1" applyAlignment="1">
      <alignment vertical="center" wrapText="1"/>
    </xf>
    <xf numFmtId="0" fontId="22" fillId="0" borderId="0" xfId="0" applyFont="1">
      <alignment vertical="center"/>
    </xf>
    <xf numFmtId="177" fontId="6" fillId="0" borderId="0" xfId="49" applyNumberFormat="1" applyFont="1" applyFill="1" applyBorder="1" applyAlignment="1">
      <alignment horizontal="left" vertical="center" wrapText="1"/>
    </xf>
    <xf numFmtId="177" fontId="23" fillId="0" borderId="0" xfId="49" applyNumberFormat="1" applyFont="1" applyFill="1" applyBorder="1" applyAlignment="1">
      <alignment vertical="center" wrapText="1"/>
    </xf>
    <xf numFmtId="176" fontId="8" fillId="0" borderId="0" xfId="49" applyNumberFormat="1" applyFont="1" applyFill="1" applyBorder="1" applyAlignment="1">
      <alignment horizontal="center" vertical="center" wrapText="1"/>
    </xf>
    <xf numFmtId="176" fontId="7" fillId="2" borderId="0" xfId="49" applyNumberFormat="1" applyFont="1" applyFill="1" applyBorder="1" applyAlignment="1">
      <alignment horizontal="center" vertical="center" wrapText="1"/>
    </xf>
    <xf numFmtId="176" fontId="7" fillId="0" borderId="0" xfId="49" applyNumberFormat="1" applyFont="1" applyFill="1" applyBorder="1" applyAlignment="1">
      <alignment vertical="center" wrapText="1"/>
    </xf>
    <xf numFmtId="177" fontId="14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6" fontId="12" fillId="2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vertical="center" wrapText="1"/>
    </xf>
    <xf numFmtId="177" fontId="9" fillId="0" borderId="0" xfId="49" applyNumberFormat="1" applyFont="1" applyFill="1" applyBorder="1" applyAlignment="1">
      <alignment vertical="center" wrapText="1"/>
    </xf>
    <xf numFmtId="177" fontId="12" fillId="0" borderId="1" xfId="49" applyNumberFormat="1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justify" vertical="center"/>
    </xf>
    <xf numFmtId="176" fontId="7" fillId="0" borderId="0" xfId="0" applyNumberFormat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2017年贴息下达分市州表（未整合）" xfId="5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tabSelected="1" topLeftCell="A3" workbookViewId="0">
      <selection activeCell="B6" sqref="$A6:$XFD7"/>
    </sheetView>
  </sheetViews>
  <sheetFormatPr defaultColWidth="9" defaultRowHeight="13.5"/>
  <cols>
    <col min="1" max="1" width="9.89166666666667" customWidth="1"/>
    <col min="2" max="2" width="18.625" customWidth="1"/>
    <col min="3" max="3" width="9.875" customWidth="1"/>
    <col min="4" max="4" width="9.75" customWidth="1"/>
    <col min="5" max="5" width="15.75" customWidth="1"/>
    <col min="6" max="6" width="9" customWidth="1"/>
    <col min="7" max="8" width="17" customWidth="1"/>
    <col min="9" max="9" width="11.25" customWidth="1"/>
    <col min="10" max="10" width="9.75" customWidth="1"/>
    <col min="11" max="11" width="9.375" customWidth="1"/>
  </cols>
  <sheetData>
    <row r="1" s="86" customFormat="1" ht="23.45" customHeight="1" spans="1:3">
      <c r="A1" s="89" t="s">
        <v>0</v>
      </c>
      <c r="B1" s="90"/>
      <c r="C1" s="91"/>
    </row>
    <row r="2" s="87" customFormat="1" ht="44.1" customHeight="1" spans="1:11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="86" customFormat="1" ht="23.1" customHeight="1" spans="1:11">
      <c r="A3" s="93"/>
      <c r="B3" s="93"/>
      <c r="C3" s="93"/>
      <c r="D3" s="93"/>
      <c r="E3" s="93"/>
      <c r="F3" s="93"/>
      <c r="G3" s="93"/>
      <c r="H3" s="93"/>
      <c r="I3" s="93"/>
      <c r="J3" s="97" t="s">
        <v>2</v>
      </c>
      <c r="K3" s="97"/>
    </row>
    <row r="4" s="88" customFormat="1" ht="26.1" customHeight="1" spans="1:11">
      <c r="A4" s="54" t="s">
        <v>3</v>
      </c>
      <c r="B4" s="54"/>
      <c r="C4" s="94" t="s">
        <v>4</v>
      </c>
      <c r="D4" s="54" t="s">
        <v>5</v>
      </c>
      <c r="E4" s="54"/>
      <c r="F4" s="54" t="s">
        <v>6</v>
      </c>
      <c r="G4" s="54"/>
      <c r="H4" s="54"/>
      <c r="I4" s="54" t="s">
        <v>7</v>
      </c>
      <c r="J4" s="54" t="s">
        <v>8</v>
      </c>
      <c r="K4" s="54"/>
    </row>
    <row r="5" s="88" customFormat="1" ht="45" customHeight="1" spans="1:11">
      <c r="A5" s="54"/>
      <c r="B5" s="54"/>
      <c r="C5" s="94"/>
      <c r="D5" s="55" t="s">
        <v>9</v>
      </c>
      <c r="E5" s="55" t="s">
        <v>10</v>
      </c>
      <c r="F5" s="55" t="s">
        <v>11</v>
      </c>
      <c r="G5" s="55" t="s">
        <v>12</v>
      </c>
      <c r="H5" s="55" t="s">
        <v>13</v>
      </c>
      <c r="I5" s="55" t="s">
        <v>14</v>
      </c>
      <c r="J5" s="55" t="s">
        <v>8</v>
      </c>
      <c r="K5" s="55" t="s">
        <v>15</v>
      </c>
    </row>
    <row r="6" s="88" customFormat="1" ht="31" customHeight="1" spans="1:11">
      <c r="A6" s="95" t="s">
        <v>16</v>
      </c>
      <c r="B6" s="55" t="s">
        <v>17</v>
      </c>
      <c r="C6" s="23">
        <f>C7+C8+C9+C10</f>
        <v>347</v>
      </c>
      <c r="D6" s="94">
        <v>15</v>
      </c>
      <c r="E6" s="94">
        <v>10</v>
      </c>
      <c r="F6" s="94"/>
      <c r="G6" s="94">
        <v>270</v>
      </c>
      <c r="H6" s="94">
        <v>12</v>
      </c>
      <c r="I6" s="94"/>
      <c r="J6" s="94">
        <v>20</v>
      </c>
      <c r="K6" s="94">
        <v>20</v>
      </c>
    </row>
    <row r="7" s="88" customFormat="1" ht="31" customHeight="1" spans="1:11">
      <c r="A7" s="96"/>
      <c r="B7" s="85" t="s">
        <v>18</v>
      </c>
      <c r="C7" s="23">
        <f t="shared" ref="C7:C13" si="0">D7+E7+F7+G7+H7+I7+J7+K7</f>
        <v>217</v>
      </c>
      <c r="D7" s="58">
        <v>15</v>
      </c>
      <c r="E7" s="58">
        <v>10</v>
      </c>
      <c r="F7" s="58"/>
      <c r="G7" s="35">
        <v>170</v>
      </c>
      <c r="H7" s="35">
        <v>12</v>
      </c>
      <c r="I7" s="58"/>
      <c r="J7" s="58"/>
      <c r="K7" s="58">
        <v>10</v>
      </c>
    </row>
    <row r="8" s="88" customFormat="1" ht="32.1" customHeight="1" spans="1:11">
      <c r="A8" s="96"/>
      <c r="B8" s="85" t="s">
        <v>19</v>
      </c>
      <c r="C8" s="23">
        <f t="shared" si="0"/>
        <v>30</v>
      </c>
      <c r="D8" s="58"/>
      <c r="E8" s="58"/>
      <c r="F8" s="58"/>
      <c r="G8" s="35">
        <v>30</v>
      </c>
      <c r="H8" s="58"/>
      <c r="I8" s="58"/>
      <c r="J8" s="58"/>
      <c r="K8" s="58"/>
    </row>
    <row r="9" s="88" customFormat="1" ht="32.1" customHeight="1" spans="1:11">
      <c r="A9" s="96"/>
      <c r="B9" s="85" t="s">
        <v>20</v>
      </c>
      <c r="C9" s="23">
        <f t="shared" si="0"/>
        <v>80</v>
      </c>
      <c r="D9" s="58"/>
      <c r="E9" s="58"/>
      <c r="F9" s="58"/>
      <c r="G9" s="35">
        <v>50</v>
      </c>
      <c r="H9" s="58"/>
      <c r="I9" s="58"/>
      <c r="J9" s="35">
        <v>20</v>
      </c>
      <c r="K9" s="58">
        <v>10</v>
      </c>
    </row>
    <row r="10" s="88" customFormat="1" ht="32.1" customHeight="1" spans="1:11">
      <c r="A10" s="96"/>
      <c r="B10" s="85" t="s">
        <v>21</v>
      </c>
      <c r="C10" s="23">
        <f t="shared" si="0"/>
        <v>20</v>
      </c>
      <c r="D10" s="58"/>
      <c r="E10" s="58"/>
      <c r="F10" s="58"/>
      <c r="G10" s="35">
        <v>20</v>
      </c>
      <c r="H10" s="58"/>
      <c r="I10" s="58"/>
      <c r="J10" s="58"/>
      <c r="K10" s="58"/>
    </row>
    <row r="11" s="88" customFormat="1" ht="32.1" customHeight="1" spans="1:11">
      <c r="A11" s="45" t="s">
        <v>22</v>
      </c>
      <c r="B11" s="85" t="s">
        <v>23</v>
      </c>
      <c r="C11" s="23">
        <f>C12+C13</f>
        <v>39.92</v>
      </c>
      <c r="D11" s="58"/>
      <c r="E11" s="58"/>
      <c r="F11" s="58"/>
      <c r="G11" s="35"/>
      <c r="H11" s="58"/>
      <c r="I11" s="58">
        <f>I12+I13</f>
        <v>39.92</v>
      </c>
      <c r="J11" s="58"/>
      <c r="K11" s="58"/>
    </row>
    <row r="12" s="88" customFormat="1" ht="32.1" customHeight="1" spans="1:11">
      <c r="A12" s="45"/>
      <c r="B12" s="85" t="s">
        <v>24</v>
      </c>
      <c r="C12" s="23">
        <f t="shared" si="0"/>
        <v>1.57</v>
      </c>
      <c r="D12" s="58"/>
      <c r="E12" s="58"/>
      <c r="F12" s="58"/>
      <c r="G12" s="35"/>
      <c r="H12" s="58"/>
      <c r="I12" s="58">
        <v>1.57</v>
      </c>
      <c r="J12" s="58"/>
      <c r="K12" s="58"/>
    </row>
    <row r="13" s="88" customFormat="1" ht="32.1" customHeight="1" spans="1:11">
      <c r="A13" s="45"/>
      <c r="B13" s="85" t="s">
        <v>25</v>
      </c>
      <c r="C13" s="23">
        <f t="shared" si="0"/>
        <v>38.35</v>
      </c>
      <c r="D13" s="58"/>
      <c r="E13" s="58"/>
      <c r="F13" s="58"/>
      <c r="G13" s="35"/>
      <c r="H13" s="58"/>
      <c r="I13" s="62">
        <v>38.35</v>
      </c>
      <c r="J13" s="58"/>
      <c r="K13" s="58"/>
    </row>
    <row r="14" s="88" customFormat="1" ht="31" customHeight="1" spans="1:11">
      <c r="A14" s="45" t="s">
        <v>26</v>
      </c>
      <c r="B14" s="45"/>
      <c r="C14" s="23">
        <f>SUM(D14:K14)</f>
        <v>215</v>
      </c>
      <c r="D14" s="58"/>
      <c r="E14" s="58"/>
      <c r="F14" s="58">
        <v>200</v>
      </c>
      <c r="G14" s="58"/>
      <c r="H14" s="58"/>
      <c r="I14" s="58"/>
      <c r="J14" s="58">
        <v>5</v>
      </c>
      <c r="K14" s="58">
        <v>10</v>
      </c>
    </row>
    <row r="15" s="88" customFormat="1" ht="31" customHeight="1" spans="1:11">
      <c r="A15" s="45" t="s">
        <v>27</v>
      </c>
      <c r="B15" s="45"/>
      <c r="C15" s="23">
        <f>SUM(D15:K15)</f>
        <v>400</v>
      </c>
      <c r="D15" s="58">
        <v>200</v>
      </c>
      <c r="E15" s="58"/>
      <c r="F15" s="58">
        <v>200</v>
      </c>
      <c r="G15" s="58"/>
      <c r="H15" s="58"/>
      <c r="I15" s="58"/>
      <c r="J15" s="58"/>
      <c r="K15" s="58"/>
    </row>
    <row r="16" s="88" customFormat="1" ht="31" customHeight="1" spans="1:11">
      <c r="A16" s="47" t="s">
        <v>28</v>
      </c>
      <c r="B16" s="47"/>
      <c r="C16" s="23">
        <f>C6+C11+C14+C15</f>
        <v>1001.92</v>
      </c>
      <c r="D16" s="23">
        <f t="shared" ref="D16:K16" si="1">D6+D11+D14+D15</f>
        <v>215</v>
      </c>
      <c r="E16" s="23">
        <f t="shared" si="1"/>
        <v>10</v>
      </c>
      <c r="F16" s="23">
        <f t="shared" si="1"/>
        <v>400</v>
      </c>
      <c r="G16" s="23">
        <f t="shared" si="1"/>
        <v>270</v>
      </c>
      <c r="H16" s="23">
        <f t="shared" si="1"/>
        <v>12</v>
      </c>
      <c r="I16" s="23">
        <f t="shared" si="1"/>
        <v>39.92</v>
      </c>
      <c r="J16" s="23">
        <f t="shared" si="1"/>
        <v>25</v>
      </c>
      <c r="K16" s="23">
        <f t="shared" si="1"/>
        <v>30</v>
      </c>
    </row>
  </sheetData>
  <mergeCells count="12">
    <mergeCell ref="A2:K2"/>
    <mergeCell ref="J3:K3"/>
    <mergeCell ref="D4:E4"/>
    <mergeCell ref="F4:H4"/>
    <mergeCell ref="J4:K4"/>
    <mergeCell ref="A14:B14"/>
    <mergeCell ref="A15:B15"/>
    <mergeCell ref="A16:B16"/>
    <mergeCell ref="A6:A10"/>
    <mergeCell ref="A11:A13"/>
    <mergeCell ref="C4:C5"/>
    <mergeCell ref="A4:B5"/>
  </mergeCells>
  <printOptions horizontalCentered="1"/>
  <pageMargins left="0.511805555555556" right="0.511805555555556" top="0.629861111111111" bottom="0.511805555555556" header="0.297916666666667" footer="0.29791666666666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3"/>
  <sheetViews>
    <sheetView workbookViewId="0">
      <selection activeCell="E14" sqref="E14"/>
    </sheetView>
  </sheetViews>
  <sheetFormatPr defaultColWidth="9" defaultRowHeight="13.5"/>
  <cols>
    <col min="1" max="1" width="8.61666666666667" customWidth="1"/>
    <col min="2" max="2" width="5.125" customWidth="1"/>
    <col min="3" max="3" width="6.05833333333333" customWidth="1"/>
    <col min="4" max="4" width="11.9916666666667" customWidth="1"/>
    <col min="5" max="5" width="12.675" customWidth="1"/>
    <col min="6" max="6" width="12.6833333333333" customWidth="1"/>
    <col min="7" max="7" width="12.1333333333333" customWidth="1"/>
    <col min="8" max="8" width="7.56666666666667" customWidth="1"/>
    <col min="9" max="9" width="6.75" customWidth="1"/>
    <col min="10" max="10" width="7.69166666666667" customWidth="1"/>
    <col min="11" max="11" width="8.325" customWidth="1"/>
    <col min="12" max="12" width="8.31666666666667" customWidth="1"/>
    <col min="13" max="13" width="10.4583333333333" customWidth="1"/>
    <col min="14" max="14" width="10.9666666666667" customWidth="1"/>
    <col min="15" max="15" width="8.18333333333333" customWidth="1"/>
  </cols>
  <sheetData>
    <row r="1" ht="27" spans="1:15">
      <c r="A1" s="2" t="s">
        <v>82</v>
      </c>
      <c r="H1" s="3"/>
      <c r="I1" s="3"/>
      <c r="J1" s="3"/>
      <c r="K1" s="3"/>
      <c r="L1" s="3"/>
      <c r="M1" s="3"/>
      <c r="N1" s="3"/>
      <c r="O1" s="3"/>
    </row>
    <row r="2" ht="47" customHeight="1" spans="1:15">
      <c r="A2" s="4" t="s">
        <v>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/>
      <c r="B3" s="6"/>
      <c r="C3" s="5"/>
      <c r="D3" s="5"/>
      <c r="E3" s="5"/>
      <c r="F3" s="5"/>
      <c r="G3" s="5"/>
      <c r="H3" s="5"/>
      <c r="I3" s="13" t="s">
        <v>84</v>
      </c>
      <c r="J3" s="13"/>
      <c r="K3" s="13"/>
      <c r="L3" s="13"/>
      <c r="M3" s="13"/>
      <c r="N3" s="13"/>
      <c r="O3" s="13"/>
    </row>
    <row r="4" ht="18" customHeight="1" spans="1:15">
      <c r="A4" s="7" t="s">
        <v>85</v>
      </c>
      <c r="B4" s="7" t="s">
        <v>86</v>
      </c>
      <c r="C4" s="7" t="s">
        <v>61</v>
      </c>
      <c r="D4" s="7" t="s">
        <v>87</v>
      </c>
      <c r="E4" s="7" t="s">
        <v>88</v>
      </c>
      <c r="F4" s="7" t="s">
        <v>89</v>
      </c>
      <c r="G4" s="7" t="s">
        <v>90</v>
      </c>
      <c r="H4" s="7" t="s">
        <v>91</v>
      </c>
      <c r="I4" s="7" t="s">
        <v>92</v>
      </c>
      <c r="J4" s="7" t="s">
        <v>93</v>
      </c>
      <c r="K4" s="7" t="s">
        <v>94</v>
      </c>
      <c r="L4" s="7" t="s">
        <v>95</v>
      </c>
      <c r="M4" s="7" t="s">
        <v>96</v>
      </c>
      <c r="N4" s="7" t="s">
        <v>97</v>
      </c>
      <c r="O4" s="7" t="s">
        <v>97</v>
      </c>
    </row>
    <row r="5" ht="18" customHeight="1" spans="1:15">
      <c r="A5" s="7"/>
      <c r="B5" s="7"/>
      <c r="C5" s="7"/>
      <c r="D5" s="7"/>
      <c r="E5" s="7"/>
      <c r="F5" s="7"/>
      <c r="G5" s="7" t="s">
        <v>98</v>
      </c>
      <c r="H5" s="7"/>
      <c r="I5" s="7"/>
      <c r="J5" s="7"/>
      <c r="K5" s="7"/>
      <c r="L5" s="7"/>
      <c r="M5" s="7"/>
      <c r="N5" s="7"/>
      <c r="O5" s="7">
        <v>39.92</v>
      </c>
    </row>
    <row r="6" s="1" customFormat="1" ht="28" customHeight="1" spans="1:15">
      <c r="A6" s="8" t="s">
        <v>99</v>
      </c>
      <c r="B6" s="8"/>
      <c r="C6" s="8"/>
      <c r="D6" s="8"/>
      <c r="E6" s="8"/>
      <c r="F6" s="8"/>
      <c r="G6" s="8"/>
      <c r="H6" s="8"/>
      <c r="I6" s="8">
        <f>I7+I9</f>
        <v>12390</v>
      </c>
      <c r="J6" s="8">
        <f>J7+J9</f>
        <v>223.775</v>
      </c>
      <c r="K6" s="14">
        <f t="shared" ref="K6:K13" si="0">J6*0.8934256</f>
        <v>199.92631364</v>
      </c>
      <c r="L6" s="14">
        <f t="shared" ref="L6:L13" si="1">K6*0.61071</f>
        <v>122.096999003084</v>
      </c>
      <c r="M6" s="7">
        <f t="shared" ref="M6:M13" si="2">L6*0.32017</f>
        <v>39.0917961708175</v>
      </c>
      <c r="N6" s="7">
        <f t="shared" ref="N6:N13" si="3">L6*0.32698744</f>
        <v>39.9241851357011</v>
      </c>
      <c r="O6" s="7">
        <f t="shared" ref="O6:O13" si="4">ROUND(N6,2)</f>
        <v>39.92</v>
      </c>
    </row>
    <row r="7" ht="29" customHeight="1" spans="1:15">
      <c r="A7" s="8" t="s">
        <v>22</v>
      </c>
      <c r="B7" s="8">
        <v>1</v>
      </c>
      <c r="C7" s="9" t="s">
        <v>64</v>
      </c>
      <c r="D7" s="9"/>
      <c r="E7" s="9"/>
      <c r="F7" s="9"/>
      <c r="G7" s="9"/>
      <c r="H7" s="10">
        <v>390</v>
      </c>
      <c r="I7" s="10">
        <v>390</v>
      </c>
      <c r="J7" s="10">
        <v>8.775</v>
      </c>
      <c r="K7" s="14">
        <f t="shared" si="0"/>
        <v>7.83980964</v>
      </c>
      <c r="L7" s="14">
        <f t="shared" si="1"/>
        <v>4.7878501452444</v>
      </c>
      <c r="M7" s="15">
        <f t="shared" si="2"/>
        <v>1.5329259810029</v>
      </c>
      <c r="N7" s="15">
        <f t="shared" si="3"/>
        <v>1.56556686209709</v>
      </c>
      <c r="O7" s="15">
        <f t="shared" si="4"/>
        <v>1.57</v>
      </c>
    </row>
    <row r="8" ht="29" customHeight="1" spans="1:15">
      <c r="A8" s="8"/>
      <c r="B8" s="8"/>
      <c r="C8" s="11">
        <v>1</v>
      </c>
      <c r="D8" s="12" t="s">
        <v>100</v>
      </c>
      <c r="E8" s="9" t="s">
        <v>101</v>
      </c>
      <c r="F8" s="9" t="s">
        <v>102</v>
      </c>
      <c r="G8" s="11" t="s">
        <v>103</v>
      </c>
      <c r="H8" s="10">
        <v>390</v>
      </c>
      <c r="I8" s="10">
        <v>390</v>
      </c>
      <c r="J8" s="10">
        <v>8.775</v>
      </c>
      <c r="K8" s="14">
        <f t="shared" si="0"/>
        <v>7.83980964</v>
      </c>
      <c r="L8" s="14">
        <f t="shared" si="1"/>
        <v>4.7878501452444</v>
      </c>
      <c r="M8" s="15">
        <f t="shared" si="2"/>
        <v>1.5329259810029</v>
      </c>
      <c r="N8" s="15">
        <f t="shared" si="3"/>
        <v>1.56556686209709</v>
      </c>
      <c r="O8" s="15">
        <f t="shared" si="4"/>
        <v>1.57</v>
      </c>
    </row>
    <row r="9" ht="29" customHeight="1" spans="1:15">
      <c r="A9" s="8"/>
      <c r="B9" s="8">
        <v>2</v>
      </c>
      <c r="C9" s="9" t="s">
        <v>25</v>
      </c>
      <c r="D9" s="9"/>
      <c r="E9" s="9"/>
      <c r="F9" s="9"/>
      <c r="G9" s="9"/>
      <c r="H9" s="10">
        <v>12000</v>
      </c>
      <c r="I9" s="10">
        <v>12000</v>
      </c>
      <c r="J9" s="10">
        <v>215</v>
      </c>
      <c r="K9" s="14">
        <f t="shared" si="0"/>
        <v>192.086504</v>
      </c>
      <c r="L9" s="14">
        <f t="shared" si="1"/>
        <v>117.30914885784</v>
      </c>
      <c r="M9" s="15">
        <f t="shared" si="2"/>
        <v>37.5588701898146</v>
      </c>
      <c r="N9" s="15">
        <f t="shared" si="3"/>
        <v>38.358618273604</v>
      </c>
      <c r="O9" s="15">
        <v>38.35</v>
      </c>
    </row>
    <row r="10" ht="39" customHeight="1" spans="1:15">
      <c r="A10" s="8"/>
      <c r="B10" s="8"/>
      <c r="C10" s="11">
        <v>1</v>
      </c>
      <c r="D10" s="12" t="s">
        <v>104</v>
      </c>
      <c r="E10" s="9" t="s">
        <v>105</v>
      </c>
      <c r="F10" s="9" t="s">
        <v>106</v>
      </c>
      <c r="G10" s="11" t="s">
        <v>107</v>
      </c>
      <c r="H10" s="10">
        <v>2000</v>
      </c>
      <c r="I10" s="10">
        <v>2000</v>
      </c>
      <c r="J10" s="10">
        <v>40</v>
      </c>
      <c r="K10" s="14">
        <f t="shared" si="0"/>
        <v>35.737024</v>
      </c>
      <c r="L10" s="14">
        <f t="shared" si="1"/>
        <v>21.82495792704</v>
      </c>
      <c r="M10" s="15">
        <f t="shared" si="2"/>
        <v>6.9876967795004</v>
      </c>
      <c r="N10" s="15">
        <f t="shared" si="3"/>
        <v>7.13648712067052</v>
      </c>
      <c r="O10" s="15">
        <v>7.13</v>
      </c>
    </row>
    <row r="11" ht="39" customHeight="1" spans="1:15">
      <c r="A11" s="8"/>
      <c r="B11" s="8"/>
      <c r="C11" s="11">
        <v>2</v>
      </c>
      <c r="D11" s="12" t="s">
        <v>104</v>
      </c>
      <c r="E11" s="9" t="s">
        <v>108</v>
      </c>
      <c r="F11" s="9" t="s">
        <v>109</v>
      </c>
      <c r="G11" s="11" t="s">
        <v>110</v>
      </c>
      <c r="H11" s="10">
        <v>3000</v>
      </c>
      <c r="I11" s="10">
        <v>3000</v>
      </c>
      <c r="J11" s="10">
        <v>82.5</v>
      </c>
      <c r="K11" s="14">
        <f t="shared" si="0"/>
        <v>73.707612</v>
      </c>
      <c r="L11" s="14">
        <f t="shared" si="1"/>
        <v>45.01397572452</v>
      </c>
      <c r="M11" s="15">
        <f t="shared" si="2"/>
        <v>14.4121246077196</v>
      </c>
      <c r="N11" s="15">
        <f t="shared" si="3"/>
        <v>14.7190046863829</v>
      </c>
      <c r="O11" s="15">
        <f t="shared" si="4"/>
        <v>14.72</v>
      </c>
    </row>
    <row r="12" ht="39" customHeight="1" spans="1:15">
      <c r="A12" s="8"/>
      <c r="B12" s="8"/>
      <c r="C12" s="11">
        <v>3</v>
      </c>
      <c r="D12" s="12" t="s">
        <v>104</v>
      </c>
      <c r="E12" s="9" t="s">
        <v>111</v>
      </c>
      <c r="F12" s="9" t="s">
        <v>112</v>
      </c>
      <c r="G12" s="11" t="s">
        <v>110</v>
      </c>
      <c r="H12" s="10">
        <v>3000</v>
      </c>
      <c r="I12" s="10">
        <v>3000</v>
      </c>
      <c r="J12" s="10">
        <v>82.5</v>
      </c>
      <c r="K12" s="14">
        <f t="shared" si="0"/>
        <v>73.707612</v>
      </c>
      <c r="L12" s="14">
        <f t="shared" si="1"/>
        <v>45.01397572452</v>
      </c>
      <c r="M12" s="15">
        <f t="shared" si="2"/>
        <v>14.4121246077196</v>
      </c>
      <c r="N12" s="15">
        <f t="shared" si="3"/>
        <v>14.7190046863829</v>
      </c>
      <c r="O12" s="15">
        <f t="shared" si="4"/>
        <v>14.72</v>
      </c>
    </row>
    <row r="13" ht="39" customHeight="1" spans="1:15">
      <c r="A13" s="8"/>
      <c r="B13" s="8"/>
      <c r="C13" s="11">
        <v>4</v>
      </c>
      <c r="D13" s="12" t="s">
        <v>104</v>
      </c>
      <c r="E13" s="9" t="s">
        <v>113</v>
      </c>
      <c r="F13" s="9" t="s">
        <v>114</v>
      </c>
      <c r="G13" s="11" t="s">
        <v>115</v>
      </c>
      <c r="H13" s="10">
        <v>4000</v>
      </c>
      <c r="I13" s="10">
        <v>4000</v>
      </c>
      <c r="J13" s="10">
        <v>10</v>
      </c>
      <c r="K13" s="14">
        <f t="shared" si="0"/>
        <v>8.934256</v>
      </c>
      <c r="L13" s="14">
        <f t="shared" si="1"/>
        <v>5.45623948176</v>
      </c>
      <c r="M13" s="15">
        <f t="shared" si="2"/>
        <v>1.7469241948751</v>
      </c>
      <c r="N13" s="15">
        <f t="shared" si="3"/>
        <v>1.78412178016763</v>
      </c>
      <c r="O13" s="15">
        <f t="shared" si="4"/>
        <v>1.78</v>
      </c>
    </row>
  </sheetData>
  <mergeCells count="18">
    <mergeCell ref="A2:O2"/>
    <mergeCell ref="I3:O3"/>
    <mergeCell ref="C7:G7"/>
    <mergeCell ref="C9:G9"/>
    <mergeCell ref="A4:A5"/>
    <mergeCell ref="A7:A13"/>
    <mergeCell ref="B4:B5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05555555556" right="0.511805555555556" top="0.984027777777778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workbookViewId="0">
      <selection activeCell="A1" sqref="$A1:$XFD1"/>
    </sheetView>
  </sheetViews>
  <sheetFormatPr defaultColWidth="9" defaultRowHeight="13.5" outlineLevelRow="5" outlineLevelCol="7"/>
  <cols>
    <col min="1" max="1" width="19.9333333333333" customWidth="1"/>
    <col min="2" max="2" width="16.2666666666667" customWidth="1"/>
    <col min="3" max="3" width="15.85" customWidth="1"/>
    <col min="4" max="4" width="14.5833333333333" customWidth="1"/>
    <col min="5" max="5" width="13.2416666666667" customWidth="1"/>
    <col min="6" max="6" width="11.0416666666667" customWidth="1"/>
    <col min="7" max="7" width="27.6833333333333" customWidth="1"/>
    <col min="8" max="8" width="11.9916666666667" customWidth="1"/>
  </cols>
  <sheetData>
    <row r="1" ht="30" customHeight="1" spans="1:8">
      <c r="A1" s="16" t="s">
        <v>29</v>
      </c>
      <c r="B1" s="17"/>
      <c r="C1" s="42"/>
      <c r="D1" s="19"/>
      <c r="E1" s="19"/>
      <c r="F1" s="20"/>
      <c r="G1" s="84"/>
      <c r="H1" s="21"/>
    </row>
    <row r="2" ht="69" customHeight="1" spans="1:8">
      <c r="A2" s="22" t="s">
        <v>30</v>
      </c>
      <c r="B2" s="22"/>
      <c r="C2" s="22"/>
      <c r="D2" s="22"/>
      <c r="E2" s="22"/>
      <c r="F2" s="22"/>
      <c r="G2" s="22"/>
      <c r="H2" s="22"/>
    </row>
    <row r="3" ht="42.95" customHeight="1" spans="1:8">
      <c r="A3" s="23" t="s">
        <v>31</v>
      </c>
      <c r="B3" s="23" t="s">
        <v>32</v>
      </c>
      <c r="C3" s="24" t="s">
        <v>33</v>
      </c>
      <c r="D3" s="25" t="s">
        <v>34</v>
      </c>
      <c r="E3" s="25" t="s">
        <v>35</v>
      </c>
      <c r="F3" s="24" t="s">
        <v>36</v>
      </c>
      <c r="G3" s="23" t="s">
        <v>37</v>
      </c>
      <c r="H3" s="23" t="s">
        <v>38</v>
      </c>
    </row>
    <row r="4" ht="42.95" customHeight="1" spans="1:8">
      <c r="A4" s="85" t="s">
        <v>18</v>
      </c>
      <c r="B4" s="35">
        <v>15</v>
      </c>
      <c r="C4" s="28">
        <v>2130212</v>
      </c>
      <c r="D4" s="29">
        <v>502</v>
      </c>
      <c r="E4" s="29"/>
      <c r="F4" s="28">
        <v>2001</v>
      </c>
      <c r="G4" s="85" t="s">
        <v>18</v>
      </c>
      <c r="H4" s="35"/>
    </row>
    <row r="5" ht="42.95" customHeight="1" spans="1:8">
      <c r="A5" s="85" t="s">
        <v>27</v>
      </c>
      <c r="B5" s="35">
        <v>200</v>
      </c>
      <c r="C5" s="28">
        <v>2130212</v>
      </c>
      <c r="D5" s="29">
        <v>502</v>
      </c>
      <c r="E5" s="29"/>
      <c r="F5" s="28">
        <v>2001</v>
      </c>
      <c r="G5" s="85" t="s">
        <v>39</v>
      </c>
      <c r="H5" s="35"/>
    </row>
    <row r="6" ht="42.95" customHeight="1" spans="1:8">
      <c r="A6" s="55" t="s">
        <v>17</v>
      </c>
      <c r="B6" s="35">
        <f>SUM(B4:B5)</f>
        <v>215</v>
      </c>
      <c r="C6" s="28"/>
      <c r="D6" s="29"/>
      <c r="E6" s="29"/>
      <c r="F6" s="28"/>
      <c r="G6" s="85"/>
      <c r="H6" s="35"/>
    </row>
  </sheetData>
  <mergeCells count="1">
    <mergeCell ref="A2:H2"/>
  </mergeCells>
  <printOptions horizontalCentered="1"/>
  <pageMargins left="0.511805555555556" right="0.511805555555556" top="0.984027777777778" bottom="0.751388888888889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A1" sqref="$A1:$XFD1"/>
    </sheetView>
  </sheetViews>
  <sheetFormatPr defaultColWidth="9" defaultRowHeight="13.5" outlineLevelRow="4"/>
  <cols>
    <col min="1" max="1" width="14.5" customWidth="1"/>
    <col min="2" max="2" width="14.875" customWidth="1"/>
    <col min="3" max="3" width="10" customWidth="1"/>
    <col min="4" max="4" width="10.75" customWidth="1"/>
    <col min="5" max="5" width="11.5" customWidth="1"/>
    <col min="8" max="8" width="41.25" customWidth="1"/>
    <col min="9" max="9" width="13.625" customWidth="1"/>
  </cols>
  <sheetData>
    <row r="1" ht="30" customHeight="1" spans="1:9">
      <c r="A1" s="69" t="s">
        <v>40</v>
      </c>
      <c r="B1" s="70"/>
      <c r="C1" s="71"/>
      <c r="D1" s="72"/>
      <c r="E1" s="72"/>
      <c r="F1" s="73"/>
      <c r="G1" s="73"/>
      <c r="H1" s="73"/>
      <c r="I1" s="81"/>
    </row>
    <row r="2" s="68" customFormat="1" ht="68.25" customHeight="1" spans="1:9">
      <c r="A2" s="74" t="s">
        <v>41</v>
      </c>
      <c r="B2" s="74"/>
      <c r="C2" s="74"/>
      <c r="D2" s="74"/>
      <c r="E2" s="74"/>
      <c r="F2" s="74"/>
      <c r="G2" s="74"/>
      <c r="H2" s="74"/>
      <c r="I2" s="74"/>
    </row>
    <row r="3" ht="45" customHeight="1" spans="1:9">
      <c r="A3" s="75" t="s">
        <v>31</v>
      </c>
      <c r="B3" s="75" t="s">
        <v>32</v>
      </c>
      <c r="C3" s="75" t="s">
        <v>42</v>
      </c>
      <c r="D3" s="75" t="s">
        <v>43</v>
      </c>
      <c r="E3" s="75" t="s">
        <v>35</v>
      </c>
      <c r="F3" s="75" t="s">
        <v>44</v>
      </c>
      <c r="G3" s="75" t="s">
        <v>45</v>
      </c>
      <c r="H3" s="75" t="s">
        <v>46</v>
      </c>
      <c r="I3" s="75" t="s">
        <v>38</v>
      </c>
    </row>
    <row r="4" ht="45" customHeight="1" spans="1:9">
      <c r="A4" s="76" t="s">
        <v>47</v>
      </c>
      <c r="B4" s="77">
        <v>10</v>
      </c>
      <c r="C4" s="76">
        <v>2130211</v>
      </c>
      <c r="D4" s="78">
        <v>502</v>
      </c>
      <c r="E4" s="78"/>
      <c r="F4" s="76">
        <v>2001</v>
      </c>
      <c r="G4" s="76">
        <v>92</v>
      </c>
      <c r="H4" s="76" t="s">
        <v>48</v>
      </c>
      <c r="I4" s="82"/>
    </row>
    <row r="5" ht="45" customHeight="1" spans="1:9">
      <c r="A5" s="75" t="s">
        <v>23</v>
      </c>
      <c r="B5" s="79">
        <v>10</v>
      </c>
      <c r="C5" s="76"/>
      <c r="D5" s="78"/>
      <c r="E5" s="78"/>
      <c r="F5" s="80"/>
      <c r="G5" s="80"/>
      <c r="H5" s="80"/>
      <c r="I5" s="83"/>
    </row>
  </sheetData>
  <mergeCells count="1">
    <mergeCell ref="A2:I2"/>
  </mergeCells>
  <printOptions horizontalCentered="1"/>
  <pageMargins left="0.511805555555556" right="0.511805555555556" top="0.984027777777778" bottom="0.751388888888889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workbookViewId="0">
      <selection activeCell="A1" sqref="$A1:$XFD1"/>
    </sheetView>
  </sheetViews>
  <sheetFormatPr defaultColWidth="9" defaultRowHeight="13.5" outlineLevelRow="5" outlineLevelCol="7"/>
  <cols>
    <col min="1" max="1" width="15.75" customWidth="1"/>
    <col min="2" max="2" width="15" customWidth="1"/>
    <col min="3" max="3" width="12" customWidth="1"/>
    <col min="4" max="4" width="11.375" customWidth="1"/>
    <col min="5" max="5" width="10.625" customWidth="1"/>
    <col min="6" max="6" width="9.5" customWidth="1"/>
    <col min="7" max="7" width="29.625" customWidth="1"/>
    <col min="8" max="8" width="26.875" customWidth="1"/>
  </cols>
  <sheetData>
    <row r="1" ht="38.1" customHeight="1" spans="1:8">
      <c r="A1" s="16" t="s">
        <v>49</v>
      </c>
      <c r="B1" s="17"/>
      <c r="C1" s="42"/>
      <c r="D1" s="19"/>
      <c r="E1" s="43"/>
      <c r="F1" s="43"/>
      <c r="G1" s="43"/>
      <c r="H1" s="21"/>
    </row>
    <row r="2" ht="63" customHeight="1" spans="1:8">
      <c r="A2" s="22" t="s">
        <v>50</v>
      </c>
      <c r="B2" s="22"/>
      <c r="C2" s="22"/>
      <c r="D2" s="22"/>
      <c r="E2" s="22"/>
      <c r="F2" s="22"/>
      <c r="G2" s="22"/>
      <c r="H2" s="22"/>
    </row>
    <row r="3" ht="42" customHeight="1" spans="1:8">
      <c r="A3" s="23" t="s">
        <v>31</v>
      </c>
      <c r="B3" s="23" t="s">
        <v>32</v>
      </c>
      <c r="C3" s="24" t="s">
        <v>42</v>
      </c>
      <c r="D3" s="25" t="s">
        <v>43</v>
      </c>
      <c r="E3" s="24" t="s">
        <v>44</v>
      </c>
      <c r="F3" s="25" t="s">
        <v>45</v>
      </c>
      <c r="G3" s="25" t="s">
        <v>46</v>
      </c>
      <c r="H3" s="23" t="s">
        <v>38</v>
      </c>
    </row>
    <row r="4" ht="42" customHeight="1" spans="1:8">
      <c r="A4" s="45" t="s">
        <v>26</v>
      </c>
      <c r="B4" s="58">
        <v>200</v>
      </c>
      <c r="C4" s="28">
        <v>2130205</v>
      </c>
      <c r="D4" s="29">
        <v>502</v>
      </c>
      <c r="E4" s="28">
        <v>2001</v>
      </c>
      <c r="F4" s="28">
        <v>92</v>
      </c>
      <c r="G4" s="28" t="s">
        <v>51</v>
      </c>
      <c r="H4" s="67" t="s">
        <v>52</v>
      </c>
    </row>
    <row r="5" ht="42" customHeight="1" spans="1:8">
      <c r="A5" s="45" t="s">
        <v>27</v>
      </c>
      <c r="B5" s="58">
        <v>200</v>
      </c>
      <c r="C5" s="28">
        <v>2130205</v>
      </c>
      <c r="D5" s="29">
        <v>502</v>
      </c>
      <c r="E5" s="28">
        <v>2001</v>
      </c>
      <c r="F5" s="28">
        <v>92</v>
      </c>
      <c r="G5" s="28" t="s">
        <v>51</v>
      </c>
      <c r="H5" s="67" t="s">
        <v>53</v>
      </c>
    </row>
    <row r="6" ht="42" customHeight="1" spans="1:8">
      <c r="A6" s="47" t="s">
        <v>17</v>
      </c>
      <c r="B6" s="23">
        <f>SUM(B4:B5)</f>
        <v>400</v>
      </c>
      <c r="C6" s="28"/>
      <c r="D6" s="29"/>
      <c r="E6" s="28"/>
      <c r="F6" s="28"/>
      <c r="G6" s="28"/>
      <c r="H6" s="67"/>
    </row>
  </sheetData>
  <mergeCells count="1">
    <mergeCell ref="A2:H2"/>
  </mergeCells>
  <printOptions horizontalCentered="1"/>
  <pageMargins left="0.700694444444445" right="0.700694444444445" top="0.984027777777778" bottom="0.751388888888889" header="0.297916666666667" footer="0.29791666666666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workbookViewId="0">
      <selection activeCell="A2" sqref="$A2:$XFD2"/>
    </sheetView>
  </sheetViews>
  <sheetFormatPr defaultColWidth="9" defaultRowHeight="13.5" outlineLevelRow="7" outlineLevelCol="4"/>
  <cols>
    <col min="1" max="1" width="44.1833333333333" customWidth="1"/>
    <col min="2" max="2" width="19.875" customWidth="1"/>
    <col min="3" max="3" width="19.9916666666667" customWidth="1"/>
    <col min="4" max="4" width="23.0666666666667" customWidth="1"/>
    <col min="5" max="5" width="20.075" customWidth="1"/>
  </cols>
  <sheetData>
    <row r="1" ht="35.25" customHeight="1" spans="1:5">
      <c r="A1" s="16" t="s">
        <v>54</v>
      </c>
      <c r="B1" s="17"/>
      <c r="C1" s="42"/>
      <c r="D1" s="19"/>
      <c r="E1" s="20"/>
    </row>
    <row r="2" ht="78" customHeight="1" spans="1:5">
      <c r="A2" s="22" t="s">
        <v>55</v>
      </c>
      <c r="B2" s="22"/>
      <c r="C2" s="22"/>
      <c r="D2" s="22"/>
      <c r="E2" s="22"/>
    </row>
    <row r="3" ht="38.1" customHeight="1" spans="1:5">
      <c r="A3" s="23" t="s">
        <v>31</v>
      </c>
      <c r="B3" s="23" t="s">
        <v>32</v>
      </c>
      <c r="C3" s="24" t="s">
        <v>33</v>
      </c>
      <c r="D3" s="25" t="s">
        <v>34</v>
      </c>
      <c r="E3" s="24" t="s">
        <v>36</v>
      </c>
    </row>
    <row r="4" ht="38.1" customHeight="1" spans="1:5">
      <c r="A4" s="45" t="s">
        <v>18</v>
      </c>
      <c r="B4" s="35">
        <v>170</v>
      </c>
      <c r="C4" s="28">
        <v>2130299</v>
      </c>
      <c r="D4" s="29">
        <v>502</v>
      </c>
      <c r="E4" s="28">
        <v>2001</v>
      </c>
    </row>
    <row r="5" ht="38.1" customHeight="1" spans="1:5">
      <c r="A5" s="45" t="s">
        <v>19</v>
      </c>
      <c r="B5" s="35">
        <v>30</v>
      </c>
      <c r="C5" s="28">
        <v>2130299</v>
      </c>
      <c r="D5" s="29">
        <v>502</v>
      </c>
      <c r="E5" s="28">
        <v>2001</v>
      </c>
    </row>
    <row r="6" ht="38.1" customHeight="1" spans="1:5">
      <c r="A6" s="45" t="s">
        <v>20</v>
      </c>
      <c r="B6" s="35">
        <v>50</v>
      </c>
      <c r="C6" s="28">
        <v>2130299</v>
      </c>
      <c r="D6" s="29">
        <v>502</v>
      </c>
      <c r="E6" s="28">
        <v>2001</v>
      </c>
    </row>
    <row r="7" ht="38.1" customHeight="1" spans="1:5">
      <c r="A7" s="45" t="s">
        <v>56</v>
      </c>
      <c r="B7" s="35">
        <v>20</v>
      </c>
      <c r="C7" s="28">
        <v>2130299</v>
      </c>
      <c r="D7" s="29">
        <v>502</v>
      </c>
      <c r="E7" s="28">
        <v>2001</v>
      </c>
    </row>
    <row r="8" ht="38.1" customHeight="1" spans="1:5">
      <c r="A8" s="45" t="s">
        <v>57</v>
      </c>
      <c r="B8" s="35">
        <f>SUM(B4:B7)</f>
        <v>270</v>
      </c>
      <c r="C8" s="66"/>
      <c r="D8" s="66"/>
      <c r="E8" s="66"/>
    </row>
  </sheetData>
  <mergeCells count="1">
    <mergeCell ref="A2:E2"/>
  </mergeCells>
  <printOptions horizontalCentered="1"/>
  <pageMargins left="0.700694444444445" right="0.700694444444445" top="0.984027777777778" bottom="0.751388888888889" header="0.297916666666667" footer="0.297916666666667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D9" sqref="D9"/>
    </sheetView>
  </sheetViews>
  <sheetFormatPr defaultColWidth="9" defaultRowHeight="13.5" outlineLevelRow="5"/>
  <cols>
    <col min="1" max="1" width="12.2166666666667" customWidth="1"/>
    <col min="2" max="2" width="24.2666666666667" customWidth="1"/>
    <col min="3" max="3" width="11.2416666666667" customWidth="1"/>
    <col min="4" max="4" width="10.35" customWidth="1"/>
    <col min="5" max="5" width="12.1666666666667" customWidth="1"/>
    <col min="6" max="6" width="9.41666666666667" customWidth="1"/>
    <col min="7" max="7" width="9.35833333333333" customWidth="1"/>
    <col min="8" max="8" width="30.5166666666667" customWidth="1"/>
    <col min="9" max="9" width="11.1333333333333" customWidth="1"/>
  </cols>
  <sheetData>
    <row r="1" ht="31.5" customHeight="1" spans="1:9">
      <c r="A1" s="50" t="s">
        <v>58</v>
      </c>
      <c r="B1" s="50"/>
      <c r="C1" s="51"/>
      <c r="D1" s="52"/>
      <c r="E1" s="52"/>
      <c r="F1" s="52"/>
      <c r="G1" s="52"/>
      <c r="H1" s="52"/>
      <c r="I1" s="65"/>
    </row>
    <row r="2" ht="76" customHeight="1" spans="1:9">
      <c r="A2" s="53" t="s">
        <v>59</v>
      </c>
      <c r="B2" s="53"/>
      <c r="C2" s="53"/>
      <c r="D2" s="53"/>
      <c r="E2" s="53"/>
      <c r="F2" s="53"/>
      <c r="G2" s="53"/>
      <c r="H2" s="53"/>
      <c r="I2" s="53"/>
    </row>
    <row r="3" ht="48" customHeight="1" spans="1:9">
      <c r="A3" s="54" t="s">
        <v>60</v>
      </c>
      <c r="B3" s="54" t="s">
        <v>61</v>
      </c>
      <c r="C3" s="55" t="s">
        <v>62</v>
      </c>
      <c r="D3" s="25" t="s">
        <v>42</v>
      </c>
      <c r="E3" s="25" t="s">
        <v>43</v>
      </c>
      <c r="F3" s="25" t="s">
        <v>44</v>
      </c>
      <c r="G3" s="55" t="s">
        <v>45</v>
      </c>
      <c r="H3" s="54" t="s">
        <v>46</v>
      </c>
      <c r="I3" s="25" t="s">
        <v>63</v>
      </c>
    </row>
    <row r="4" ht="48" customHeight="1" spans="1:9">
      <c r="A4" s="56" t="s">
        <v>22</v>
      </c>
      <c r="B4" s="57" t="s">
        <v>64</v>
      </c>
      <c r="C4" s="58">
        <v>1.57</v>
      </c>
      <c r="D4" s="59">
        <v>2130227</v>
      </c>
      <c r="E4" s="59">
        <v>502</v>
      </c>
      <c r="F4" s="59">
        <v>2001</v>
      </c>
      <c r="G4" s="59">
        <v>92</v>
      </c>
      <c r="H4" s="60" t="s">
        <v>65</v>
      </c>
      <c r="I4" s="59"/>
    </row>
    <row r="5" ht="48" customHeight="1" spans="1:9">
      <c r="A5" s="61"/>
      <c r="B5" s="45" t="s">
        <v>25</v>
      </c>
      <c r="C5" s="62">
        <v>38.35</v>
      </c>
      <c r="D5" s="59">
        <v>2130227</v>
      </c>
      <c r="E5" s="59">
        <v>502</v>
      </c>
      <c r="F5" s="59">
        <v>2001</v>
      </c>
      <c r="G5" s="59">
        <v>92</v>
      </c>
      <c r="H5" s="60" t="s">
        <v>65</v>
      </c>
      <c r="I5" s="59"/>
    </row>
    <row r="6" ht="48" customHeight="1" spans="1:9">
      <c r="A6" s="63" t="s">
        <v>23</v>
      </c>
      <c r="B6" s="64"/>
      <c r="C6" s="23">
        <v>39.92</v>
      </c>
      <c r="D6" s="59"/>
      <c r="E6" s="59"/>
      <c r="F6" s="59"/>
      <c r="G6" s="59"/>
      <c r="H6" s="59"/>
      <c r="I6" s="59"/>
    </row>
  </sheetData>
  <mergeCells count="4">
    <mergeCell ref="A1:B1"/>
    <mergeCell ref="A2:I2"/>
    <mergeCell ref="A6:B6"/>
    <mergeCell ref="A4:A5"/>
  </mergeCells>
  <printOptions horizontalCentered="1"/>
  <pageMargins left="0.700694444444445" right="0.700694444444445" top="0.984027777777778" bottom="0.751388888888889" header="0.297916666666667" footer="0.297916666666667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F7" sqref="F7:F8"/>
    </sheetView>
  </sheetViews>
  <sheetFormatPr defaultColWidth="9" defaultRowHeight="13.5" outlineLevelRow="4"/>
  <cols>
    <col min="1" max="1" width="16.625" customWidth="1"/>
    <col min="2" max="2" width="16.125" customWidth="1"/>
    <col min="3" max="3" width="10.875" customWidth="1"/>
    <col min="4" max="4" width="11.125" customWidth="1"/>
    <col min="5" max="5" width="12.625" customWidth="1"/>
    <col min="6" max="7" width="10.125" customWidth="1"/>
    <col min="8" max="8" width="33.375" customWidth="1"/>
    <col min="9" max="9" width="12.5" customWidth="1"/>
  </cols>
  <sheetData>
    <row r="1" ht="27.95" customHeight="1" spans="1:9">
      <c r="A1" s="16" t="s">
        <v>66</v>
      </c>
      <c r="B1" s="17"/>
      <c r="C1" s="42"/>
      <c r="D1" s="19"/>
      <c r="E1" s="19"/>
      <c r="F1" s="43"/>
      <c r="G1" s="43"/>
      <c r="H1" s="43"/>
      <c r="I1" s="21"/>
    </row>
    <row r="2" ht="72" customHeight="1" spans="1:9">
      <c r="A2" s="44" t="s">
        <v>67</v>
      </c>
      <c r="B2" s="44"/>
      <c r="C2" s="44"/>
      <c r="D2" s="44"/>
      <c r="E2" s="44"/>
      <c r="F2" s="44"/>
      <c r="G2" s="44"/>
      <c r="H2" s="44"/>
      <c r="I2" s="44"/>
    </row>
    <row r="3" ht="47.25" customHeight="1" spans="1:9">
      <c r="A3" s="23" t="s">
        <v>31</v>
      </c>
      <c r="B3" s="23" t="s">
        <v>32</v>
      </c>
      <c r="C3" s="24" t="s">
        <v>42</v>
      </c>
      <c r="D3" s="25" t="s">
        <v>43</v>
      </c>
      <c r="E3" s="25" t="s">
        <v>35</v>
      </c>
      <c r="F3" s="24" t="s">
        <v>44</v>
      </c>
      <c r="G3" s="24" t="s">
        <v>45</v>
      </c>
      <c r="H3" s="24" t="s">
        <v>46</v>
      </c>
      <c r="I3" s="23" t="s">
        <v>38</v>
      </c>
    </row>
    <row r="4" ht="60" customHeight="1" spans="1:9">
      <c r="A4" s="45" t="s">
        <v>18</v>
      </c>
      <c r="B4" s="35">
        <v>12</v>
      </c>
      <c r="C4" s="28">
        <v>2130299</v>
      </c>
      <c r="D4" s="29">
        <v>502</v>
      </c>
      <c r="E4" s="29"/>
      <c r="F4" s="28">
        <v>2001</v>
      </c>
      <c r="G4" s="28">
        <v>92</v>
      </c>
      <c r="H4" s="46" t="s">
        <v>68</v>
      </c>
      <c r="I4" s="48"/>
    </row>
    <row r="5" ht="39" customHeight="1" spans="1:9">
      <c r="A5" s="47" t="s">
        <v>17</v>
      </c>
      <c r="B5" s="35">
        <v>12</v>
      </c>
      <c r="C5" s="28"/>
      <c r="D5" s="29"/>
      <c r="E5" s="29"/>
      <c r="F5" s="28"/>
      <c r="G5" s="28"/>
      <c r="H5" s="28"/>
      <c r="I5" s="49"/>
    </row>
  </sheetData>
  <mergeCells count="1">
    <mergeCell ref="A2:I2"/>
  </mergeCells>
  <printOptions horizontalCentered="1"/>
  <pageMargins left="0.511805555555556" right="0.511805555555556" top="0.984027777777778" bottom="0.751388888888889" header="0.297916666666667" footer="0.29791666666666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2" sqref="A2:I2"/>
    </sheetView>
  </sheetViews>
  <sheetFormatPr defaultColWidth="9" defaultRowHeight="13.5" outlineLevelRow="5"/>
  <cols>
    <col min="1" max="1" width="17.5" customWidth="1"/>
    <col min="2" max="2" width="17.25" customWidth="1"/>
    <col min="3" max="3" width="12" customWidth="1"/>
    <col min="4" max="4" width="11.125" customWidth="1"/>
    <col min="5" max="5" width="12.5" customWidth="1"/>
    <col min="6" max="6" width="9.875" customWidth="1"/>
    <col min="7" max="7" width="27.875" customWidth="1"/>
    <col min="8" max="8" width="9.25" customWidth="1"/>
    <col min="9" max="9" width="12.125" customWidth="1"/>
  </cols>
  <sheetData>
    <row r="1" ht="30" customHeight="1" spans="1:9">
      <c r="A1" s="16" t="s">
        <v>69</v>
      </c>
      <c r="B1" s="17"/>
      <c r="C1" s="32"/>
      <c r="D1" s="33"/>
      <c r="E1" s="33"/>
      <c r="F1" s="33"/>
      <c r="G1" s="33"/>
      <c r="H1" s="17"/>
      <c r="I1" s="21"/>
    </row>
    <row r="2" ht="59.1" customHeight="1" spans="1:9">
      <c r="A2" s="22" t="s">
        <v>70</v>
      </c>
      <c r="B2" s="22"/>
      <c r="C2" s="22"/>
      <c r="D2" s="22"/>
      <c r="E2" s="22"/>
      <c r="F2" s="22"/>
      <c r="G2" s="22"/>
      <c r="H2" s="22"/>
      <c r="I2" s="22"/>
    </row>
    <row r="3" ht="39.95" customHeight="1" spans="1:9">
      <c r="A3" s="23" t="s">
        <v>31</v>
      </c>
      <c r="B3" s="23" t="s">
        <v>32</v>
      </c>
      <c r="C3" s="23" t="s">
        <v>42</v>
      </c>
      <c r="D3" s="34" t="s">
        <v>43</v>
      </c>
      <c r="E3" s="34" t="s">
        <v>35</v>
      </c>
      <c r="F3" s="25" t="s">
        <v>45</v>
      </c>
      <c r="G3" s="25" t="s">
        <v>46</v>
      </c>
      <c r="H3" s="23" t="s">
        <v>44</v>
      </c>
      <c r="I3" s="23" t="s">
        <v>38</v>
      </c>
    </row>
    <row r="4" ht="39.95" customHeight="1" spans="1:9">
      <c r="A4" s="35" t="s">
        <v>20</v>
      </c>
      <c r="B4" s="35">
        <v>20</v>
      </c>
      <c r="C4" s="36" t="s">
        <v>71</v>
      </c>
      <c r="D4" s="37" t="s">
        <v>72</v>
      </c>
      <c r="E4" s="37"/>
      <c r="F4" s="37" t="s">
        <v>73</v>
      </c>
      <c r="G4" s="37" t="s">
        <v>74</v>
      </c>
      <c r="H4" s="36" t="s">
        <v>75</v>
      </c>
      <c r="I4" s="36" t="s">
        <v>76</v>
      </c>
    </row>
    <row r="5" ht="39.95" customHeight="1" spans="1:9">
      <c r="A5" s="35" t="s">
        <v>26</v>
      </c>
      <c r="B5" s="35">
        <v>5</v>
      </c>
      <c r="C5" s="36" t="s">
        <v>71</v>
      </c>
      <c r="D5" s="37" t="s">
        <v>72</v>
      </c>
      <c r="E5" s="37"/>
      <c r="F5" s="37" t="s">
        <v>73</v>
      </c>
      <c r="G5" s="37" t="s">
        <v>74</v>
      </c>
      <c r="H5" s="36" t="s">
        <v>75</v>
      </c>
      <c r="I5" s="36" t="s">
        <v>77</v>
      </c>
    </row>
    <row r="6" ht="39.95" customHeight="1" spans="1:9">
      <c r="A6" s="23" t="s">
        <v>17</v>
      </c>
      <c r="B6" s="23">
        <v>25</v>
      </c>
      <c r="C6" s="38"/>
      <c r="D6" s="39"/>
      <c r="E6" s="39"/>
      <c r="F6" s="39"/>
      <c r="G6" s="39"/>
      <c r="H6" s="40"/>
      <c r="I6" s="41"/>
    </row>
  </sheetData>
  <mergeCells count="1">
    <mergeCell ref="A2:I2"/>
  </mergeCells>
  <printOptions horizontalCentered="1"/>
  <pageMargins left="0.700694444444445" right="0.700694444444445" top="0.984027777777778" bottom="0.751388888888889" header="0.297916666666667" footer="0.29791666666666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D6" sqref="D6"/>
    </sheetView>
  </sheetViews>
  <sheetFormatPr defaultColWidth="9" defaultRowHeight="13.5" outlineLevelRow="6" outlineLevelCol="7"/>
  <cols>
    <col min="1" max="1" width="21.375" customWidth="1"/>
    <col min="2" max="2" width="16.5" customWidth="1"/>
    <col min="3" max="3" width="15.875" customWidth="1"/>
    <col min="4" max="4" width="13.25" customWidth="1"/>
    <col min="5" max="5" width="12.75" customWidth="1"/>
    <col min="6" max="6" width="15.5" customWidth="1"/>
    <col min="7" max="7" width="24.75" customWidth="1"/>
    <col min="8" max="8" width="11.625" customWidth="1"/>
  </cols>
  <sheetData>
    <row r="1" ht="38.25" customHeight="1" spans="1:8">
      <c r="A1" s="16" t="s">
        <v>78</v>
      </c>
      <c r="B1" s="17"/>
      <c r="C1" s="18"/>
      <c r="D1" s="19"/>
      <c r="E1" s="19"/>
      <c r="F1" s="20"/>
      <c r="G1" s="20"/>
      <c r="H1" s="21"/>
    </row>
    <row r="2" ht="57" customHeight="1" spans="1:8">
      <c r="A2" s="22" t="s">
        <v>79</v>
      </c>
      <c r="B2" s="22"/>
      <c r="C2" s="22"/>
      <c r="D2" s="22"/>
      <c r="E2" s="22"/>
      <c r="F2" s="22"/>
      <c r="G2" s="22"/>
      <c r="H2" s="22"/>
    </row>
    <row r="3" ht="36" customHeight="1" spans="1:8">
      <c r="A3" s="23" t="s">
        <v>31</v>
      </c>
      <c r="B3" s="23" t="s">
        <v>32</v>
      </c>
      <c r="C3" s="24" t="s">
        <v>33</v>
      </c>
      <c r="D3" s="25" t="s">
        <v>43</v>
      </c>
      <c r="E3" s="25" t="s">
        <v>80</v>
      </c>
      <c r="F3" s="24" t="s">
        <v>36</v>
      </c>
      <c r="G3" s="23" t="s">
        <v>37</v>
      </c>
      <c r="H3" s="23" t="s">
        <v>38</v>
      </c>
    </row>
    <row r="4" ht="36" customHeight="1" spans="1:8">
      <c r="A4" s="26" t="s">
        <v>18</v>
      </c>
      <c r="B4" s="27">
        <v>10</v>
      </c>
      <c r="C4" s="28">
        <v>2130299</v>
      </c>
      <c r="D4" s="29">
        <v>502</v>
      </c>
      <c r="E4" s="29"/>
      <c r="F4" s="28">
        <v>2001</v>
      </c>
      <c r="G4" s="30" t="s">
        <v>18</v>
      </c>
      <c r="H4" s="30"/>
    </row>
    <row r="5" ht="36" customHeight="1" spans="1:8">
      <c r="A5" s="30" t="s">
        <v>20</v>
      </c>
      <c r="B5" s="27">
        <v>10</v>
      </c>
      <c r="C5" s="28">
        <v>2130299</v>
      </c>
      <c r="D5" s="29">
        <v>502</v>
      </c>
      <c r="E5" s="29"/>
      <c r="F5" s="28">
        <v>2001</v>
      </c>
      <c r="G5" s="30" t="s">
        <v>20</v>
      </c>
      <c r="H5" s="30"/>
    </row>
    <row r="6" ht="36" customHeight="1" spans="1:8">
      <c r="A6" s="30" t="s">
        <v>26</v>
      </c>
      <c r="B6" s="27">
        <v>10</v>
      </c>
      <c r="C6" s="28">
        <v>2130299</v>
      </c>
      <c r="D6" s="29">
        <v>502</v>
      </c>
      <c r="E6" s="29"/>
      <c r="F6" s="28">
        <v>2001</v>
      </c>
      <c r="G6" s="30" t="s">
        <v>81</v>
      </c>
      <c r="H6" s="30"/>
    </row>
    <row r="7" ht="36" customHeight="1" spans="1:8">
      <c r="A7" s="30" t="s">
        <v>23</v>
      </c>
      <c r="B7" s="27">
        <v>30</v>
      </c>
      <c r="C7" s="28"/>
      <c r="D7" s="29"/>
      <c r="E7" s="29"/>
      <c r="F7" s="28"/>
      <c r="G7" s="31"/>
      <c r="H7" s="31"/>
    </row>
  </sheetData>
  <mergeCells count="1">
    <mergeCell ref="A2:H2"/>
  </mergeCells>
  <printOptions horizontalCentered="1"/>
  <pageMargins left="0.700694444444445" right="0.700694444444445" top="0.984027777777778" bottom="0.751388888888889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汇总表</vt:lpstr>
      <vt:lpstr>湿地保护</vt:lpstr>
      <vt:lpstr>林木良种资源及野生动植物资源保护</vt:lpstr>
      <vt:lpstr>生态廊道</vt:lpstr>
      <vt:lpstr>征占林地异地植被恢复</vt:lpstr>
      <vt:lpstr>林业贷款贴息</vt:lpstr>
      <vt:lpstr>森林管护及省委省政府确定的重点工作</vt:lpstr>
      <vt:lpstr>生态支撑</vt:lpstr>
      <vt:lpstr>林区道路建设</vt:lpstr>
      <vt:lpstr>林业贷款贴息分配表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10.105.113.116</dc:creator>
  <cp:lastModifiedBy>肖权华 10.105.113.116</cp:lastModifiedBy>
  <dcterms:created xsi:type="dcterms:W3CDTF">2020-11-23T03:44:00Z</dcterms:created>
  <cp:lastPrinted>2020-12-01T00:59:00Z</cp:lastPrinted>
  <dcterms:modified xsi:type="dcterms:W3CDTF">2020-12-09T01:40:20Z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