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495" windowHeight="11370" firstSheet="3" activeTab="3"/>
  </bookViews>
  <sheets>
    <sheet name="土壤" sheetId="1" r:id="rId1"/>
    <sheet name="大气" sheetId="2" r:id="rId2"/>
    <sheet name="农村（中央）" sheetId="3" r:id="rId3"/>
    <sheet name="农村（省级）" sheetId="4" r:id="rId4"/>
  </sheets>
  <definedNames>
    <definedName name="_xlnm.Print_Titles" localSheetId="2">'农村（中央）'!$4:5</definedName>
  </definedNames>
  <calcPr calcId="114210" fullCalcOnLoad="1"/>
</workbook>
</file>

<file path=xl/calcChain.xml><?xml version="1.0" encoding="utf-8"?>
<calcChain xmlns="http://schemas.openxmlformats.org/spreadsheetml/2006/main">
  <c r="D5" i="4"/>
  <c r="G81" i="3"/>
  <c r="E81"/>
  <c r="G80"/>
  <c r="E80"/>
  <c r="G79"/>
  <c r="E79"/>
  <c r="G78"/>
  <c r="E78"/>
  <c r="G77"/>
  <c r="E77"/>
  <c r="G76"/>
  <c r="E76"/>
  <c r="G75"/>
  <c r="E75"/>
  <c r="G74"/>
  <c r="E74"/>
  <c r="I73"/>
  <c r="H73"/>
  <c r="G73"/>
  <c r="F73"/>
  <c r="E73"/>
  <c r="G72"/>
  <c r="E72"/>
  <c r="G71"/>
  <c r="E71"/>
  <c r="G70"/>
  <c r="E70"/>
  <c r="G69"/>
  <c r="E69"/>
  <c r="G68"/>
  <c r="E68"/>
  <c r="G67"/>
  <c r="E67"/>
  <c r="G66"/>
  <c r="E66"/>
  <c r="G65"/>
  <c r="E65"/>
  <c r="G64"/>
  <c r="E64"/>
  <c r="G63"/>
  <c r="E63"/>
  <c r="G62"/>
  <c r="E62"/>
  <c r="G61"/>
  <c r="E61"/>
  <c r="G60"/>
  <c r="E60"/>
  <c r="I59"/>
  <c r="H59"/>
  <c r="G59"/>
  <c r="F59"/>
  <c r="E59"/>
  <c r="I58"/>
  <c r="H58"/>
  <c r="G58"/>
  <c r="F58"/>
  <c r="E58"/>
  <c r="G57"/>
  <c r="E57"/>
  <c r="G56"/>
  <c r="E56"/>
  <c r="G55"/>
  <c r="E55"/>
  <c r="I54"/>
  <c r="H54"/>
  <c r="G54"/>
  <c r="F54"/>
  <c r="E54"/>
  <c r="G53"/>
  <c r="E53"/>
  <c r="G52"/>
  <c r="E52"/>
  <c r="G51"/>
  <c r="E51"/>
  <c r="G50"/>
  <c r="E50"/>
  <c r="I49"/>
  <c r="H49"/>
  <c r="G49"/>
  <c r="F49"/>
  <c r="E49"/>
  <c r="G48"/>
  <c r="E48"/>
  <c r="G47"/>
  <c r="E47"/>
  <c r="G46"/>
  <c r="E46"/>
  <c r="G45"/>
  <c r="E45"/>
  <c r="G44"/>
  <c r="E44"/>
  <c r="E42"/>
  <c r="E40"/>
  <c r="I39"/>
  <c r="H39"/>
  <c r="G39"/>
  <c r="F39"/>
  <c r="G38"/>
  <c r="E38"/>
  <c r="I37"/>
  <c r="H37"/>
  <c r="G37"/>
  <c r="F37"/>
  <c r="E37"/>
  <c r="G36"/>
  <c r="E36"/>
  <c r="G35"/>
  <c r="E35"/>
  <c r="G34"/>
  <c r="E34"/>
  <c r="G33"/>
  <c r="E33"/>
  <c r="I32"/>
  <c r="H32"/>
  <c r="G32"/>
  <c r="F32"/>
  <c r="E32"/>
  <c r="I31"/>
  <c r="H31"/>
  <c r="G31"/>
  <c r="F31"/>
  <c r="E31"/>
  <c r="G30"/>
  <c r="E30"/>
  <c r="E29"/>
  <c r="I28"/>
  <c r="H28"/>
  <c r="G28"/>
  <c r="F28"/>
  <c r="E28"/>
  <c r="G27"/>
  <c r="E27"/>
  <c r="I26"/>
  <c r="H26"/>
  <c r="G26"/>
  <c r="F26"/>
  <c r="E26"/>
  <c r="G25"/>
  <c r="E25"/>
  <c r="G24"/>
  <c r="E24"/>
  <c r="G23"/>
  <c r="E23"/>
  <c r="G22"/>
  <c r="E22"/>
  <c r="G21"/>
  <c r="E21"/>
  <c r="G20"/>
  <c r="E20"/>
  <c r="G19"/>
  <c r="E19"/>
  <c r="G18"/>
  <c r="E18"/>
  <c r="E17"/>
  <c r="I16"/>
  <c r="H16"/>
  <c r="G16"/>
  <c r="F16"/>
  <c r="E16"/>
  <c r="G15"/>
  <c r="E15"/>
  <c r="E14"/>
  <c r="E13"/>
  <c r="I12"/>
  <c r="H12"/>
  <c r="G12"/>
  <c r="F12"/>
  <c r="E12"/>
  <c r="E11"/>
  <c r="I10"/>
  <c r="H10"/>
  <c r="G10"/>
  <c r="F10"/>
  <c r="E10"/>
  <c r="G9"/>
  <c r="E9"/>
  <c r="G8"/>
  <c r="E8"/>
  <c r="I7"/>
  <c r="H7"/>
  <c r="G7"/>
  <c r="F7"/>
  <c r="E7"/>
  <c r="I6"/>
  <c r="H6"/>
  <c r="G6"/>
  <c r="F6"/>
  <c r="T21" i="2"/>
  <c r="S21"/>
  <c r="R21"/>
  <c r="P21"/>
  <c r="I21"/>
  <c r="H21"/>
  <c r="G21"/>
  <c r="F21"/>
  <c r="E21"/>
  <c r="D21"/>
  <c r="C21"/>
  <c r="B21"/>
  <c r="T19"/>
  <c r="R19"/>
  <c r="P19"/>
  <c r="I19"/>
  <c r="T18"/>
  <c r="R18"/>
  <c r="P18"/>
  <c r="I18"/>
  <c r="F18"/>
  <c r="T17"/>
  <c r="R17"/>
  <c r="P17"/>
  <c r="I17"/>
  <c r="F17"/>
  <c r="T16"/>
  <c r="R16"/>
  <c r="P16"/>
  <c r="I16"/>
  <c r="F16"/>
  <c r="T15"/>
  <c r="R15"/>
  <c r="P15"/>
  <c r="I15"/>
  <c r="T14"/>
  <c r="R14"/>
  <c r="P14"/>
  <c r="I14"/>
  <c r="F14"/>
  <c r="T13"/>
  <c r="R13"/>
  <c r="P13"/>
  <c r="I13"/>
  <c r="T12"/>
  <c r="R12"/>
  <c r="P12"/>
  <c r="I12"/>
  <c r="F12"/>
  <c r="T11"/>
  <c r="R11"/>
  <c r="I11"/>
  <c r="F11"/>
  <c r="T10"/>
  <c r="R10"/>
  <c r="P10"/>
  <c r="I10"/>
  <c r="F10"/>
  <c r="T9"/>
  <c r="R9"/>
  <c r="P9"/>
  <c r="I9"/>
  <c r="F9"/>
  <c r="T8"/>
  <c r="R8"/>
  <c r="P8"/>
  <c r="I8"/>
  <c r="F8"/>
  <c r="T7"/>
  <c r="R7"/>
  <c r="P7"/>
  <c r="I7"/>
  <c r="F7"/>
  <c r="T6"/>
  <c r="R6"/>
  <c r="P6"/>
  <c r="I6"/>
  <c r="F6"/>
</calcChain>
</file>

<file path=xl/sharedStrings.xml><?xml version="1.0" encoding="utf-8"?>
<sst xmlns="http://schemas.openxmlformats.org/spreadsheetml/2006/main" count="345" uniqueCount="230">
  <si>
    <t>附表1:</t>
  </si>
  <si>
    <t>2019年度省级土壤污染防治专项资金分配表</t>
  </si>
  <si>
    <t>序号</t>
  </si>
  <si>
    <t>市州</t>
  </si>
  <si>
    <t>污染地块</t>
  </si>
  <si>
    <t>重点区域</t>
  </si>
  <si>
    <t>重金属断面达标</t>
  </si>
  <si>
    <t>项目完成情况</t>
  </si>
  <si>
    <t>分配比（%）</t>
  </si>
  <si>
    <t>初次分配资金（万元）</t>
  </si>
  <si>
    <t>真抓实干奖励资金（万元）</t>
  </si>
  <si>
    <t>最终分配资金（万元）</t>
  </si>
  <si>
    <t>污染地块数量比例</t>
  </si>
  <si>
    <t>权重</t>
  </si>
  <si>
    <t>污染地块面积比例</t>
  </si>
  <si>
    <t>赋分值</t>
  </si>
  <si>
    <t>长沙</t>
  </si>
  <si>
    <t>株洲</t>
  </si>
  <si>
    <t>湘潭</t>
  </si>
  <si>
    <t>省级</t>
  </si>
  <si>
    <t>衡阳</t>
  </si>
  <si>
    <t>益阳</t>
  </si>
  <si>
    <t>常德</t>
  </si>
  <si>
    <t>国家级</t>
  </si>
  <si>
    <t>岳阳</t>
  </si>
  <si>
    <t>邵阳</t>
  </si>
  <si>
    <t>永州</t>
  </si>
  <si>
    <t>怀化</t>
  </si>
  <si>
    <t>张家界</t>
  </si>
  <si>
    <t>湘西</t>
  </si>
  <si>
    <t>注：1、“污染地块占有率”是按照污染地块的个数和面积计算出的百分比；“重点区域”是指国家级和省级土壤污染综合防治先行区；“重金属断面达标”和“项目完成情况”是依据2018年考核情况赋分；“调增”是根据湘政办函[2019]6号文件精神，“对衡阳市、常德市、株洲市、岳阳市，在分配2019年全省水、土壤污染防治相关专项资金时奖励支持500万元”。2、因山水林田湖草方案重点支持郴州和娄底，故本年度资金安排不予考虑郴州和娄底两市。</t>
  </si>
  <si>
    <t>附表2</t>
  </si>
  <si>
    <t>2018年城市空气质量省级财政奖惩资金核算表</t>
  </si>
  <si>
    <t>单位：万元</t>
  </si>
  <si>
    <t>达标城市奖励</t>
  </si>
  <si>
    <t>未发生重污染天数奖励</t>
  </si>
  <si>
    <t>重污染天数改善奖惩</t>
  </si>
  <si>
    <t>优良天数改善奖惩</t>
  </si>
  <si>
    <t>浓度改善奖惩</t>
  </si>
  <si>
    <t>按奖惩办法奖励资金</t>
  </si>
  <si>
    <t>重点区域补助资金</t>
  </si>
  <si>
    <t>合计金额</t>
  </si>
  <si>
    <t>2017年重污染天数</t>
  </si>
  <si>
    <t>2018年重污染天数</t>
  </si>
  <si>
    <t>奖惩资金</t>
  </si>
  <si>
    <t>2017年优良天数</t>
  </si>
  <si>
    <t>2018年优良天数</t>
  </si>
  <si>
    <t>2017年PM2.5</t>
  </si>
  <si>
    <t>2018年PM2.5</t>
  </si>
  <si>
    <t>2017年O3</t>
  </si>
  <si>
    <t>2018年O3</t>
  </si>
  <si>
    <t>2017年PM10</t>
  </si>
  <si>
    <t>2018年PM10</t>
  </si>
  <si>
    <t>备注</t>
  </si>
  <si>
    <t>长沙市</t>
  </si>
  <si>
    <t>株洲市</t>
  </si>
  <si>
    <t>湘潭市</t>
  </si>
  <si>
    <t>衡阳市</t>
  </si>
  <si>
    <t>邵阳市</t>
  </si>
  <si>
    <t>岳阳市</t>
  </si>
  <si>
    <t>未完成优良率目标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</si>
  <si>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</si>
  <si>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</si>
  <si>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</si>
  <si>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</si>
  <si>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</si>
  <si>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</si>
  <si>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</si>
  <si>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湘西州</t>
  </si>
  <si>
    <t>信息化能力建设</t>
  </si>
  <si>
    <t>合计</t>
  </si>
  <si>
    <t>注：根据《奖惩办法》规定：“首次达标城市，省政府予以通报表彰并给予不低于1000万元奖金。”，本次奖励达标城市（郴州、张家界、湘西、娄底和益阳）按照最低1000万元的标准，大气财政专项资金预算1亿元，还结余资金1104万元未分配。</t>
  </si>
  <si>
    <t>附表3：</t>
  </si>
  <si>
    <t>2019年中央农村环境整治资金分配明细表</t>
  </si>
  <si>
    <t>金额单位：万元</t>
  </si>
  <si>
    <t>县市区</t>
  </si>
  <si>
    <t>项目单位</t>
  </si>
  <si>
    <t>项目名称</t>
  </si>
  <si>
    <t>合计（本次下达资金）</t>
  </si>
  <si>
    <t>非贫困县农环整县推进项目</t>
  </si>
  <si>
    <t>用于贫困县精准扶贫金额</t>
  </si>
  <si>
    <t>小计</t>
  </si>
  <si>
    <t>扶贫指标部分</t>
  </si>
  <si>
    <t>行业指标部分</t>
  </si>
  <si>
    <t>株洲市合计</t>
  </si>
  <si>
    <t>茶陵县</t>
  </si>
  <si>
    <t>茶陵县人民政府</t>
  </si>
  <si>
    <t>用于精准扶贫</t>
  </si>
  <si>
    <t>行业指标部分考虑农环项目因素</t>
  </si>
  <si>
    <t>炎陵县</t>
  </si>
  <si>
    <t>炎陵县人民政府</t>
  </si>
  <si>
    <t>湘潭市合计</t>
  </si>
  <si>
    <t>湘潭县</t>
  </si>
  <si>
    <t>湘潭县人民政府</t>
  </si>
  <si>
    <t>农村环境综合整治整县推进</t>
  </si>
  <si>
    <t>衡阳市合计</t>
  </si>
  <si>
    <t>衡东县</t>
  </si>
  <si>
    <t>衡东县人民政府</t>
  </si>
  <si>
    <t>耒阳市</t>
  </si>
  <si>
    <t>耒阳市人民政府</t>
  </si>
  <si>
    <t>祁东县</t>
  </si>
  <si>
    <t>祁东县人民政府</t>
  </si>
  <si>
    <t>邵阳市合计</t>
  </si>
  <si>
    <t>邵东县</t>
  </si>
  <si>
    <t>邵东县人民政府</t>
  </si>
  <si>
    <t>隆回县</t>
  </si>
  <si>
    <t>隆回县人民政府</t>
  </si>
  <si>
    <t>洞口县</t>
  </si>
  <si>
    <t>洞口县人民政府</t>
  </si>
  <si>
    <t>绥宁县</t>
  </si>
  <si>
    <t>绥宁县人民政府</t>
  </si>
  <si>
    <t>新宁县</t>
  </si>
  <si>
    <t>新宁县人民政府</t>
  </si>
  <si>
    <t>武冈市</t>
  </si>
  <si>
    <t>武冈市人民政府</t>
  </si>
  <si>
    <t>新邵县</t>
  </si>
  <si>
    <t>新邵县人民政府</t>
  </si>
  <si>
    <t>邵阳县</t>
  </si>
  <si>
    <t>邵阳县人民政府</t>
  </si>
  <si>
    <t>城步县</t>
  </si>
  <si>
    <t>城步县人民政府</t>
  </si>
  <si>
    <t>岳阳市合计</t>
  </si>
  <si>
    <t>平江县</t>
  </si>
  <si>
    <t>平江县人民政府</t>
  </si>
  <si>
    <t>常德市合计</t>
  </si>
  <si>
    <t>桃源县</t>
  </si>
  <si>
    <t>桃源县人民政府</t>
  </si>
  <si>
    <t>石门县</t>
  </si>
  <si>
    <t>石门县人民政府</t>
  </si>
  <si>
    <t>张家界市合计</t>
  </si>
  <si>
    <t>张家界市本级及所辖区</t>
  </si>
  <si>
    <t>张家界市本级及所辖区小计</t>
  </si>
  <si>
    <t>武陵源区人民政府</t>
  </si>
  <si>
    <t>永定区人民政府</t>
  </si>
  <si>
    <t>桑植县</t>
  </si>
  <si>
    <t>桑植县人民政府</t>
  </si>
  <si>
    <t>慈利县</t>
  </si>
  <si>
    <t>慈利县人民政府</t>
  </si>
  <si>
    <t>益阳市合计</t>
  </si>
  <si>
    <t>安化县</t>
  </si>
  <si>
    <t>安化县人民政府</t>
  </si>
  <si>
    <t>永州市合计</t>
  </si>
  <si>
    <t>祁阳县</t>
  </si>
  <si>
    <t>祁阳县人民政府</t>
  </si>
  <si>
    <t>东安县</t>
  </si>
  <si>
    <t>东安县人民政府</t>
  </si>
  <si>
    <t>道县</t>
  </si>
  <si>
    <t>道县人民政府</t>
  </si>
  <si>
    <t>蓝山县</t>
  </si>
  <si>
    <t>蓝山县人民政府</t>
  </si>
  <si>
    <t>新田县</t>
  </si>
  <si>
    <t>新田县人民政府</t>
  </si>
  <si>
    <t>江永县</t>
  </si>
  <si>
    <t>江永县人民政府</t>
  </si>
  <si>
    <t>双牌县</t>
  </si>
  <si>
    <t>双牌县人民政府</t>
  </si>
  <si>
    <t>江华县</t>
  </si>
  <si>
    <t>江华县人民政府</t>
  </si>
  <si>
    <t>宁远县</t>
  </si>
  <si>
    <t>宁远县人民政府</t>
  </si>
  <si>
    <t>郴州市合计</t>
  </si>
  <si>
    <t>安仁县</t>
  </si>
  <si>
    <t>安仁县人民政府</t>
  </si>
  <si>
    <t>汝城县</t>
  </si>
  <si>
    <t>汝城县人民政府</t>
  </si>
  <si>
    <t>桂东县</t>
  </si>
  <si>
    <t>桂东县人民政府</t>
  </si>
  <si>
    <t>宜章县</t>
  </si>
  <si>
    <t>宜章县人民政府</t>
  </si>
  <si>
    <t>娄底市合计</t>
  </si>
  <si>
    <t>涟源市</t>
  </si>
  <si>
    <t>涟源市人民政府</t>
  </si>
  <si>
    <t>新化县</t>
  </si>
  <si>
    <t>新化县人民政府</t>
  </si>
  <si>
    <t>双峰县</t>
  </si>
  <si>
    <t>双峰县人民政府</t>
  </si>
  <si>
    <t>怀化市合计</t>
  </si>
  <si>
    <t>怀化市本级及所辖区</t>
  </si>
  <si>
    <t>怀化市本级及所辖区小计</t>
  </si>
  <si>
    <t>鹤城区人民政府</t>
  </si>
  <si>
    <t>洪江区人民政府</t>
  </si>
  <si>
    <t>洪江市</t>
  </si>
  <si>
    <t>洪江市人民政府</t>
  </si>
  <si>
    <t>中方县</t>
  </si>
  <si>
    <t>中方县人民政府</t>
  </si>
  <si>
    <t>沅陵县</t>
  </si>
  <si>
    <t>沅陵县人民政府</t>
  </si>
  <si>
    <t>辰溪县</t>
  </si>
  <si>
    <t>辰溪县人民政府</t>
  </si>
  <si>
    <t>溆浦县</t>
  </si>
  <si>
    <t>溆浦县人民政府</t>
  </si>
  <si>
    <t>会同县</t>
  </si>
  <si>
    <t>会同县人民政府</t>
  </si>
  <si>
    <t>麻阳县</t>
  </si>
  <si>
    <t>麻阳县人民政府</t>
  </si>
  <si>
    <t>行业指标部分考虑县庆项目因素</t>
  </si>
  <si>
    <t>新晃县</t>
  </si>
  <si>
    <t>新晃县人民政府</t>
  </si>
  <si>
    <t>芷江县</t>
  </si>
  <si>
    <t>芷江县人民政府</t>
  </si>
  <si>
    <t>靖州县</t>
  </si>
  <si>
    <t>靖州县人民政府</t>
  </si>
  <si>
    <t>通道县</t>
  </si>
  <si>
    <t>通道县人民政府</t>
  </si>
  <si>
    <t>湘西土家族苗族自治州</t>
  </si>
  <si>
    <t>湘西州合计</t>
  </si>
  <si>
    <t>吉首市</t>
  </si>
  <si>
    <t>吉首市人民政府</t>
  </si>
  <si>
    <t>泸溪县</t>
  </si>
  <si>
    <t>泸溪县人民政府</t>
  </si>
  <si>
    <t>凤凰县</t>
  </si>
  <si>
    <t>凤凰县人民政府</t>
  </si>
  <si>
    <t>花垣县</t>
  </si>
  <si>
    <t>花垣县人民政府</t>
  </si>
  <si>
    <t>保靖县</t>
  </si>
  <si>
    <t>保靖县人民政府</t>
  </si>
  <si>
    <t>古丈县</t>
  </si>
  <si>
    <t>古丈县人民政府</t>
  </si>
  <si>
    <t>永顺县</t>
  </si>
  <si>
    <t>永顺县人民政府</t>
  </si>
  <si>
    <t>龙山县</t>
  </si>
  <si>
    <t>龙山县人民政府</t>
  </si>
  <si>
    <t>附件</t>
  </si>
  <si>
    <t>2019年省级农村环境综合整治资金分配明细表</t>
  </si>
  <si>
    <t>金额</t>
  </si>
  <si>
    <t>云溪区人民政府</t>
  </si>
  <si>
    <t>农村环境综合整治整区推进</t>
  </si>
  <si>
    <t>屈原管理区人民政府</t>
  </si>
  <si>
    <t>岳阳楼区人民政府</t>
  </si>
  <si>
    <t>岳阳市
市辖区</t>
    <phoneticPr fontId="31" type="noConversion"/>
  </si>
</sst>
</file>

<file path=xl/styles.xml><?xml version="1.0" encoding="utf-8"?>
<styleSheet xmlns="http://schemas.openxmlformats.org/spreadsheetml/2006/main">
  <numFmts count="2">
    <numFmt numFmtId="176" formatCode="0;_⃿"/>
    <numFmt numFmtId="177" formatCode="0_ "/>
  </numFmts>
  <fonts count="33">
    <font>
      <sz val="11"/>
      <color theme="1"/>
      <name val="宋体"/>
      <charset val="134"/>
      <scheme val="minor"/>
    </font>
    <font>
      <sz val="16"/>
      <color indexed="8"/>
      <name val="黑体"/>
      <family val="3"/>
      <charset val="134"/>
    </font>
    <font>
      <sz val="12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name val="宋体"/>
      <charset val="134"/>
    </font>
    <font>
      <sz val="12"/>
      <name val="黑体"/>
      <family val="3"/>
      <charset val="134"/>
    </font>
    <font>
      <sz val="22"/>
      <name val="华文仿宋"/>
      <charset val="134"/>
    </font>
    <font>
      <sz val="16"/>
      <name val="黑体"/>
      <family val="3"/>
      <charset val="134"/>
    </font>
    <font>
      <sz val="11"/>
      <name val="华文仿宋"/>
      <charset val="134"/>
    </font>
    <font>
      <b/>
      <sz val="14"/>
      <name val="华文仿宋"/>
      <charset val="134"/>
    </font>
    <font>
      <b/>
      <sz val="14"/>
      <name val="Times New Roman"/>
      <family val="1"/>
    </font>
    <font>
      <sz val="14"/>
      <name val="华文仿宋"/>
      <charset val="134"/>
    </font>
    <font>
      <sz val="14"/>
      <name val="Times New Roman"/>
      <family val="1"/>
    </font>
    <font>
      <sz val="14"/>
      <name val="宋体"/>
      <charset val="134"/>
    </font>
    <font>
      <sz val="14"/>
      <color indexed="10"/>
      <name val="Times New Roman"/>
      <family val="1"/>
    </font>
    <font>
      <sz val="14"/>
      <color indexed="10"/>
      <name val="华文仿宋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9"/>
      <name val="宋体"/>
      <charset val="134"/>
    </font>
    <font>
      <b/>
      <sz val="9"/>
      <color indexed="8"/>
      <name val="宋体"/>
      <charset val="134"/>
    </font>
    <font>
      <sz val="9"/>
      <color indexed="10"/>
      <name val="宋体"/>
      <charset val="134"/>
    </font>
    <font>
      <b/>
      <sz val="9"/>
      <color indexed="10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仿宋"/>
      <family val="3"/>
      <charset val="134"/>
    </font>
    <font>
      <b/>
      <sz val="16"/>
      <color indexed="8"/>
      <name val="仿宋"/>
      <family val="3"/>
      <charset val="134"/>
    </font>
    <font>
      <b/>
      <sz val="10"/>
      <color indexed="8"/>
      <name val="仿宋"/>
      <family val="3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20"/>
      <name val="方正小标宋简体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7" fontId="17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77" fontId="23" fillId="0" borderId="1" xfId="0" applyNumberFormat="1" applyFont="1" applyBorder="1" applyAlignment="1">
      <alignment horizontal="center" vertical="center"/>
    </xf>
    <xf numFmtId="177" fontId="24" fillId="0" borderId="1" xfId="0" applyNumberFormat="1" applyFont="1" applyBorder="1" applyAlignment="1">
      <alignment horizontal="center" vertical="center" wrapText="1"/>
    </xf>
    <xf numFmtId="177" fontId="25" fillId="0" borderId="1" xfId="0" applyNumberFormat="1" applyFont="1" applyBorder="1" applyAlignment="1">
      <alignment horizontal="center" vertical="center" wrapText="1"/>
    </xf>
    <xf numFmtId="176" fontId="23" fillId="0" borderId="1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justify" vertical="center"/>
    </xf>
    <xf numFmtId="0" fontId="30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8"/>
  <sheetViews>
    <sheetView workbookViewId="0">
      <selection activeCell="A3" sqref="A3:Q17"/>
    </sheetView>
  </sheetViews>
  <sheetFormatPr defaultRowHeight="13.5"/>
  <cols>
    <col min="1" max="1" width="8.25" customWidth="1"/>
    <col min="2" max="13" width="9" style="53"/>
    <col min="14" max="14" width="10.75" style="53" customWidth="1"/>
    <col min="15" max="15" width="10.5" style="53" customWidth="1"/>
    <col min="16" max="17" width="9" style="53"/>
  </cols>
  <sheetData>
    <row r="1" spans="1:17" ht="24" customHeight="1">
      <c r="A1" s="54" t="s">
        <v>0</v>
      </c>
    </row>
    <row r="2" spans="1:17" ht="2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16.5" customHeight="1">
      <c r="A3" s="64" t="s">
        <v>2</v>
      </c>
      <c r="B3" s="64" t="s">
        <v>3</v>
      </c>
      <c r="C3" s="64" t="s">
        <v>4</v>
      </c>
      <c r="D3" s="64"/>
      <c r="E3" s="64"/>
      <c r="F3" s="64"/>
      <c r="G3" s="64" t="s">
        <v>5</v>
      </c>
      <c r="H3" s="64"/>
      <c r="I3" s="64"/>
      <c r="J3" s="64" t="s">
        <v>6</v>
      </c>
      <c r="K3" s="64"/>
      <c r="L3" s="64" t="s">
        <v>7</v>
      </c>
      <c r="M3" s="64"/>
      <c r="N3" s="64" t="s">
        <v>8</v>
      </c>
      <c r="O3" s="65" t="s">
        <v>9</v>
      </c>
      <c r="P3" s="65" t="s">
        <v>10</v>
      </c>
      <c r="Q3" s="65" t="s">
        <v>11</v>
      </c>
    </row>
    <row r="4" spans="1:17" ht="25.5" customHeight="1">
      <c r="A4" s="64"/>
      <c r="B4" s="64"/>
      <c r="C4" s="55" t="s">
        <v>12</v>
      </c>
      <c r="D4" s="55" t="s">
        <v>13</v>
      </c>
      <c r="E4" s="55" t="s">
        <v>14</v>
      </c>
      <c r="F4" s="55" t="s">
        <v>13</v>
      </c>
      <c r="G4" s="65" t="s">
        <v>15</v>
      </c>
      <c r="H4" s="65"/>
      <c r="I4" s="55" t="s">
        <v>13</v>
      </c>
      <c r="J4" s="55" t="s">
        <v>15</v>
      </c>
      <c r="K4" s="55" t="s">
        <v>13</v>
      </c>
      <c r="L4" s="55" t="s">
        <v>15</v>
      </c>
      <c r="M4" s="55" t="s">
        <v>13</v>
      </c>
      <c r="N4" s="64"/>
      <c r="O4" s="65"/>
      <c r="P4" s="65"/>
      <c r="Q4" s="65"/>
    </row>
    <row r="5" spans="1:17" ht="21.95" customHeight="1">
      <c r="A5" s="56">
        <v>1</v>
      </c>
      <c r="B5" s="56" t="s">
        <v>16</v>
      </c>
      <c r="C5" s="56">
        <v>3.68</v>
      </c>
      <c r="D5" s="56">
        <v>0.25</v>
      </c>
      <c r="E5" s="56">
        <v>1.25</v>
      </c>
      <c r="F5" s="56">
        <v>0.25</v>
      </c>
      <c r="G5" s="56"/>
      <c r="H5" s="56">
        <v>7</v>
      </c>
      <c r="I5" s="56">
        <v>0.2</v>
      </c>
      <c r="J5" s="56">
        <v>8.5</v>
      </c>
      <c r="K5" s="56">
        <v>0.1</v>
      </c>
      <c r="L5" s="56">
        <v>8.5</v>
      </c>
      <c r="M5" s="56">
        <v>0.2</v>
      </c>
      <c r="N5" s="56">
        <v>5.18</v>
      </c>
      <c r="O5" s="56">
        <v>518</v>
      </c>
      <c r="P5" s="56"/>
      <c r="Q5" s="56">
        <v>355.87</v>
      </c>
    </row>
    <row r="6" spans="1:17" ht="21.95" customHeight="1">
      <c r="A6" s="56">
        <v>2</v>
      </c>
      <c r="B6" s="56" t="s">
        <v>17</v>
      </c>
      <c r="C6" s="56">
        <v>5.93</v>
      </c>
      <c r="D6" s="56">
        <v>0.25</v>
      </c>
      <c r="E6" s="56">
        <v>6.08</v>
      </c>
      <c r="F6" s="56">
        <v>0.25</v>
      </c>
      <c r="G6" s="56"/>
      <c r="H6" s="56">
        <v>7</v>
      </c>
      <c r="I6" s="56">
        <v>0.2</v>
      </c>
      <c r="J6" s="56">
        <v>9</v>
      </c>
      <c r="K6" s="56">
        <v>0.1</v>
      </c>
      <c r="L6" s="56">
        <v>8.5</v>
      </c>
      <c r="M6" s="56">
        <v>0.2</v>
      </c>
      <c r="N6" s="56">
        <v>7</v>
      </c>
      <c r="O6" s="56">
        <v>700</v>
      </c>
      <c r="P6" s="56">
        <v>500</v>
      </c>
      <c r="Q6" s="56">
        <v>1200</v>
      </c>
    </row>
    <row r="7" spans="1:17" ht="21.95" customHeight="1">
      <c r="A7" s="56">
        <v>3</v>
      </c>
      <c r="B7" s="56" t="s">
        <v>18</v>
      </c>
      <c r="C7" s="56">
        <v>3.8</v>
      </c>
      <c r="D7" s="56">
        <v>0.25</v>
      </c>
      <c r="E7" s="56">
        <v>2.8</v>
      </c>
      <c r="F7" s="56">
        <v>0.25</v>
      </c>
      <c r="G7" s="56" t="s">
        <v>19</v>
      </c>
      <c r="H7" s="56">
        <v>12</v>
      </c>
      <c r="I7" s="56">
        <v>0.2</v>
      </c>
      <c r="J7" s="56">
        <v>9</v>
      </c>
      <c r="K7" s="56">
        <v>0.1</v>
      </c>
      <c r="L7" s="56">
        <v>7.5</v>
      </c>
      <c r="M7" s="56">
        <v>0.2</v>
      </c>
      <c r="N7" s="56">
        <v>6.45</v>
      </c>
      <c r="O7" s="56">
        <v>645</v>
      </c>
      <c r="P7" s="56"/>
      <c r="Q7" s="56">
        <v>445</v>
      </c>
    </row>
    <row r="8" spans="1:17" ht="21.95" customHeight="1">
      <c r="A8" s="56">
        <v>4</v>
      </c>
      <c r="B8" s="56" t="s">
        <v>20</v>
      </c>
      <c r="C8" s="56">
        <v>18</v>
      </c>
      <c r="D8" s="56">
        <v>0.25</v>
      </c>
      <c r="E8" s="56">
        <v>18.7</v>
      </c>
      <c r="F8" s="56">
        <v>0.25</v>
      </c>
      <c r="G8" s="56" t="s">
        <v>19</v>
      </c>
      <c r="H8" s="56">
        <v>12</v>
      </c>
      <c r="I8" s="56">
        <v>0.2</v>
      </c>
      <c r="J8" s="56">
        <v>9</v>
      </c>
      <c r="K8" s="56">
        <v>0.1</v>
      </c>
      <c r="L8" s="56">
        <v>8.5</v>
      </c>
      <c r="M8" s="56">
        <v>0.2</v>
      </c>
      <c r="N8" s="56">
        <v>14.18</v>
      </c>
      <c r="O8" s="56">
        <v>1418</v>
      </c>
      <c r="P8" s="56">
        <v>500</v>
      </c>
      <c r="Q8" s="56">
        <v>1918</v>
      </c>
    </row>
    <row r="9" spans="1:17" ht="21.95" customHeight="1">
      <c r="A9" s="56">
        <v>5</v>
      </c>
      <c r="B9" s="56" t="s">
        <v>21</v>
      </c>
      <c r="C9" s="56">
        <v>10.1</v>
      </c>
      <c r="D9" s="56">
        <v>0.25</v>
      </c>
      <c r="E9" s="56">
        <v>13.26</v>
      </c>
      <c r="F9" s="56">
        <v>0.25</v>
      </c>
      <c r="G9" s="56"/>
      <c r="H9" s="56">
        <v>7</v>
      </c>
      <c r="I9" s="56">
        <v>0.2</v>
      </c>
      <c r="J9" s="56">
        <v>8.5</v>
      </c>
      <c r="K9" s="56">
        <v>0.1</v>
      </c>
      <c r="L9" s="56">
        <v>8.5</v>
      </c>
      <c r="M9" s="56">
        <v>0.2</v>
      </c>
      <c r="N9" s="56">
        <v>9.7899999999999991</v>
      </c>
      <c r="O9" s="56">
        <v>979</v>
      </c>
      <c r="P9" s="56"/>
      <c r="Q9" s="56">
        <v>672.4</v>
      </c>
    </row>
    <row r="10" spans="1:17" ht="21.95" customHeight="1">
      <c r="A10" s="56">
        <v>6</v>
      </c>
      <c r="B10" s="56" t="s">
        <v>22</v>
      </c>
      <c r="C10" s="56">
        <v>6.23</v>
      </c>
      <c r="D10" s="56">
        <v>0.25</v>
      </c>
      <c r="E10" s="56">
        <v>4.43</v>
      </c>
      <c r="F10" s="56">
        <v>0.25</v>
      </c>
      <c r="G10" s="56" t="s">
        <v>23</v>
      </c>
      <c r="H10" s="56">
        <v>13</v>
      </c>
      <c r="I10" s="56">
        <v>0.2</v>
      </c>
      <c r="J10" s="56">
        <v>9</v>
      </c>
      <c r="K10" s="56">
        <v>0.1</v>
      </c>
      <c r="L10" s="56">
        <v>8.5</v>
      </c>
      <c r="M10" s="56">
        <v>0.2</v>
      </c>
      <c r="N10" s="56">
        <v>7.87</v>
      </c>
      <c r="O10" s="56">
        <v>787</v>
      </c>
      <c r="P10" s="56">
        <v>500</v>
      </c>
      <c r="Q10" s="56">
        <v>1287</v>
      </c>
    </row>
    <row r="11" spans="1:17" ht="21.95" customHeight="1">
      <c r="A11" s="56">
        <v>7</v>
      </c>
      <c r="B11" s="56" t="s">
        <v>24</v>
      </c>
      <c r="C11" s="56">
        <v>6.11</v>
      </c>
      <c r="D11" s="56">
        <v>0.25</v>
      </c>
      <c r="E11" s="56">
        <v>5.72</v>
      </c>
      <c r="F11" s="56">
        <v>0.25</v>
      </c>
      <c r="G11" s="56"/>
      <c r="H11" s="56">
        <v>7</v>
      </c>
      <c r="I11" s="56">
        <v>0.2</v>
      </c>
      <c r="J11" s="56">
        <v>9</v>
      </c>
      <c r="K11" s="56">
        <v>0.1</v>
      </c>
      <c r="L11" s="56">
        <v>8.5</v>
      </c>
      <c r="M11" s="56">
        <v>0.2</v>
      </c>
      <c r="N11" s="56">
        <v>6.96</v>
      </c>
      <c r="O11" s="56">
        <v>696</v>
      </c>
      <c r="P11" s="56">
        <v>500</v>
      </c>
      <c r="Q11" s="56">
        <v>1196</v>
      </c>
    </row>
    <row r="12" spans="1:17" ht="21.95" customHeight="1">
      <c r="A12" s="56">
        <v>8</v>
      </c>
      <c r="B12" s="56" t="s">
        <v>25</v>
      </c>
      <c r="C12" s="56">
        <v>8.9</v>
      </c>
      <c r="D12" s="56">
        <v>0.25</v>
      </c>
      <c r="E12" s="56">
        <v>17.670000000000002</v>
      </c>
      <c r="F12" s="56">
        <v>0.25</v>
      </c>
      <c r="G12" s="56"/>
      <c r="H12" s="56">
        <v>7</v>
      </c>
      <c r="I12" s="56">
        <v>0.2</v>
      </c>
      <c r="J12" s="56">
        <v>9</v>
      </c>
      <c r="K12" s="56">
        <v>0.1</v>
      </c>
      <c r="L12" s="56">
        <v>8.5</v>
      </c>
      <c r="M12" s="56">
        <v>0.2</v>
      </c>
      <c r="N12" s="56">
        <v>10.64</v>
      </c>
      <c r="O12" s="56">
        <v>1064</v>
      </c>
      <c r="P12" s="56"/>
      <c r="Q12" s="56">
        <v>730.97</v>
      </c>
    </row>
    <row r="13" spans="1:17" ht="21.95" customHeight="1">
      <c r="A13" s="56">
        <v>9</v>
      </c>
      <c r="B13" s="56" t="s">
        <v>26</v>
      </c>
      <c r="C13" s="56">
        <v>8.9</v>
      </c>
      <c r="D13" s="56">
        <v>0.25</v>
      </c>
      <c r="E13" s="56">
        <v>5.29</v>
      </c>
      <c r="F13" s="56">
        <v>0.25</v>
      </c>
      <c r="G13" s="56"/>
      <c r="H13" s="56">
        <v>7</v>
      </c>
      <c r="I13" s="56">
        <v>0.2</v>
      </c>
      <c r="J13" s="56">
        <v>6.5</v>
      </c>
      <c r="K13" s="56">
        <v>0.1</v>
      </c>
      <c r="L13" s="56">
        <v>7.5</v>
      </c>
      <c r="M13" s="56">
        <v>0.2</v>
      </c>
      <c r="N13" s="56">
        <v>7.1</v>
      </c>
      <c r="O13" s="56">
        <v>710</v>
      </c>
      <c r="P13" s="56"/>
      <c r="Q13" s="56">
        <v>488</v>
      </c>
    </row>
    <row r="14" spans="1:17" ht="21.95" customHeight="1">
      <c r="A14" s="56">
        <v>10</v>
      </c>
      <c r="B14" s="56" t="s">
        <v>27</v>
      </c>
      <c r="C14" s="56">
        <v>6.88</v>
      </c>
      <c r="D14" s="56">
        <v>0.25</v>
      </c>
      <c r="E14" s="56">
        <v>4.6900000000000004</v>
      </c>
      <c r="F14" s="56">
        <v>0.25</v>
      </c>
      <c r="G14" s="56"/>
      <c r="H14" s="56">
        <v>7</v>
      </c>
      <c r="I14" s="56">
        <v>0.2</v>
      </c>
      <c r="J14" s="56">
        <v>7.5</v>
      </c>
      <c r="K14" s="56">
        <v>0.1</v>
      </c>
      <c r="L14" s="56">
        <v>8.5</v>
      </c>
      <c r="M14" s="56">
        <v>0.2</v>
      </c>
      <c r="N14" s="56">
        <v>6.74</v>
      </c>
      <c r="O14" s="56">
        <v>674</v>
      </c>
      <c r="P14" s="56"/>
      <c r="Q14" s="56">
        <v>463.04</v>
      </c>
    </row>
    <row r="15" spans="1:17" ht="21.95" customHeight="1">
      <c r="A15" s="56">
        <v>11</v>
      </c>
      <c r="B15" s="56" t="s">
        <v>28</v>
      </c>
      <c r="C15" s="56">
        <v>2.61</v>
      </c>
      <c r="D15" s="56">
        <v>0.25</v>
      </c>
      <c r="E15" s="56">
        <v>9.01</v>
      </c>
      <c r="F15" s="56">
        <v>0.25</v>
      </c>
      <c r="G15" s="56"/>
      <c r="H15" s="56">
        <v>7</v>
      </c>
      <c r="I15" s="56">
        <v>0.2</v>
      </c>
      <c r="J15" s="56">
        <v>7.5</v>
      </c>
      <c r="K15" s="56">
        <v>0.1</v>
      </c>
      <c r="L15" s="56">
        <v>8.5</v>
      </c>
      <c r="M15" s="56">
        <v>0.2</v>
      </c>
      <c r="N15" s="56">
        <v>6.75</v>
      </c>
      <c r="O15" s="56">
        <v>675</v>
      </c>
      <c r="P15" s="56"/>
      <c r="Q15" s="56">
        <v>463.73</v>
      </c>
    </row>
    <row r="16" spans="1:17" ht="21.95" customHeight="1">
      <c r="A16" s="56">
        <v>12</v>
      </c>
      <c r="B16" s="56" t="s">
        <v>29</v>
      </c>
      <c r="C16" s="56">
        <v>18.86</v>
      </c>
      <c r="D16" s="56">
        <v>0.25</v>
      </c>
      <c r="E16" s="56">
        <v>11.1</v>
      </c>
      <c r="F16" s="56">
        <v>0.25</v>
      </c>
      <c r="G16" s="56"/>
      <c r="H16" s="56">
        <v>7</v>
      </c>
      <c r="I16" s="56">
        <v>0.2</v>
      </c>
      <c r="J16" s="56">
        <v>7.5</v>
      </c>
      <c r="K16" s="56">
        <v>0.1</v>
      </c>
      <c r="L16" s="56">
        <v>8.5</v>
      </c>
      <c r="M16" s="56">
        <v>0.2</v>
      </c>
      <c r="N16" s="56">
        <v>11.34</v>
      </c>
      <c r="O16" s="56">
        <v>1134</v>
      </c>
      <c r="P16" s="56"/>
      <c r="Q16" s="56">
        <v>780</v>
      </c>
    </row>
    <row r="17" spans="1:17" ht="21.95" customHeight="1">
      <c r="A17" s="57"/>
      <c r="B17" s="56"/>
      <c r="C17" s="56">
        <v>100</v>
      </c>
      <c r="D17" s="56"/>
      <c r="E17" s="56">
        <v>100</v>
      </c>
      <c r="F17" s="56"/>
      <c r="G17" s="56"/>
      <c r="H17" s="56">
        <v>100</v>
      </c>
      <c r="I17" s="56"/>
      <c r="J17" s="56">
        <v>100</v>
      </c>
      <c r="K17" s="56"/>
      <c r="L17" s="56">
        <v>100</v>
      </c>
      <c r="M17" s="56"/>
      <c r="N17" s="56">
        <v>100</v>
      </c>
      <c r="O17" s="56">
        <v>10000</v>
      </c>
      <c r="P17" s="56"/>
      <c r="Q17" s="56">
        <v>10000</v>
      </c>
    </row>
    <row r="18" spans="1:17" ht="36" customHeight="1">
      <c r="A18" s="66" t="s">
        <v>30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</row>
  </sheetData>
  <mergeCells count="13">
    <mergeCell ref="A18:Q18"/>
    <mergeCell ref="A3:A4"/>
    <mergeCell ref="B3:B4"/>
    <mergeCell ref="N3:N4"/>
    <mergeCell ref="O3:O4"/>
    <mergeCell ref="P3:P4"/>
    <mergeCell ref="Q3:Q4"/>
    <mergeCell ref="A2:Q2"/>
    <mergeCell ref="C3:F3"/>
    <mergeCell ref="G3:I3"/>
    <mergeCell ref="J3:K3"/>
    <mergeCell ref="L3:M3"/>
    <mergeCell ref="G4:H4"/>
  </mergeCells>
  <phoneticPr fontId="31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3"/>
  <sheetViews>
    <sheetView topLeftCell="A10" workbookViewId="0">
      <selection activeCell="T21" sqref="T6:T21"/>
    </sheetView>
  </sheetViews>
  <sheetFormatPr defaultColWidth="9" defaultRowHeight="13.5"/>
  <cols>
    <col min="1" max="1" width="8" customWidth="1"/>
    <col min="2" max="2" width="6.375" customWidth="1"/>
    <col min="3" max="3" width="6.375" style="1" customWidth="1"/>
    <col min="4" max="4" width="8.625" style="1" customWidth="1"/>
    <col min="5" max="5" width="9.125" style="1" customWidth="1"/>
    <col min="6" max="6" width="9.625" style="1" customWidth="1"/>
    <col min="7" max="7" width="10.25" style="1" customWidth="1"/>
    <col min="8" max="8" width="8.75" style="1" customWidth="1"/>
    <col min="9" max="9" width="10.75" style="1" customWidth="1"/>
    <col min="10" max="16" width="6.375" customWidth="1"/>
    <col min="17" max="17" width="8.125" customWidth="1"/>
    <col min="18" max="18" width="10.75" style="43" customWidth="1"/>
    <col min="20" max="20" width="11.75" customWidth="1"/>
  </cols>
  <sheetData>
    <row r="1" spans="1:20" ht="20.100000000000001" customHeight="1">
      <c r="A1" s="43" t="s">
        <v>31</v>
      </c>
    </row>
    <row r="2" spans="1:20" ht="33.75" customHeight="1">
      <c r="A2" s="68" t="s">
        <v>32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15.9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5" t="s">
        <v>33</v>
      </c>
    </row>
    <row r="4" spans="1:20" s="39" customFormat="1" ht="18" customHeight="1">
      <c r="A4" s="69" t="s">
        <v>3</v>
      </c>
      <c r="B4" s="72" t="s">
        <v>34</v>
      </c>
      <c r="C4" s="72" t="s">
        <v>35</v>
      </c>
      <c r="D4" s="69" t="s">
        <v>36</v>
      </c>
      <c r="E4" s="69"/>
      <c r="F4" s="69"/>
      <c r="G4" s="69" t="s">
        <v>37</v>
      </c>
      <c r="H4" s="69"/>
      <c r="I4" s="69"/>
      <c r="J4" s="69" t="s">
        <v>38</v>
      </c>
      <c r="K4" s="69"/>
      <c r="L4" s="69"/>
      <c r="M4" s="69"/>
      <c r="N4" s="69"/>
      <c r="O4" s="69"/>
      <c r="P4" s="69"/>
      <c r="Q4" s="69"/>
      <c r="R4" s="70" t="s">
        <v>39</v>
      </c>
      <c r="S4" s="70" t="s">
        <v>40</v>
      </c>
      <c r="T4" s="69" t="s">
        <v>41</v>
      </c>
    </row>
    <row r="5" spans="1:20" s="40" customFormat="1" ht="30.75" customHeight="1">
      <c r="A5" s="69"/>
      <c r="B5" s="72"/>
      <c r="C5" s="72"/>
      <c r="D5" s="46" t="s">
        <v>42</v>
      </c>
      <c r="E5" s="46" t="s">
        <v>43</v>
      </c>
      <c r="F5" s="46" t="s">
        <v>44</v>
      </c>
      <c r="G5" s="46" t="s">
        <v>45</v>
      </c>
      <c r="H5" s="46" t="s">
        <v>46</v>
      </c>
      <c r="I5" s="46" t="s">
        <v>44</v>
      </c>
      <c r="J5" s="46" t="s">
        <v>47</v>
      </c>
      <c r="K5" s="46" t="s">
        <v>48</v>
      </c>
      <c r="L5" s="46" t="s">
        <v>49</v>
      </c>
      <c r="M5" s="46" t="s">
        <v>50</v>
      </c>
      <c r="N5" s="46" t="s">
        <v>51</v>
      </c>
      <c r="O5" s="46" t="s">
        <v>52</v>
      </c>
      <c r="P5" s="46" t="s">
        <v>44</v>
      </c>
      <c r="Q5" s="46" t="s">
        <v>53</v>
      </c>
      <c r="R5" s="70"/>
      <c r="S5" s="70"/>
      <c r="T5" s="69"/>
    </row>
    <row r="6" spans="1:20" s="39" customFormat="1" ht="21" customHeight="1">
      <c r="A6" s="45" t="s">
        <v>54</v>
      </c>
      <c r="B6" s="45">
        <v>0</v>
      </c>
      <c r="C6" s="45">
        <v>0</v>
      </c>
      <c r="D6" s="45">
        <v>12</v>
      </c>
      <c r="E6" s="45">
        <v>6</v>
      </c>
      <c r="F6" s="45">
        <f>(D6-E6)*20</f>
        <v>120</v>
      </c>
      <c r="G6" s="45">
        <v>262</v>
      </c>
      <c r="H6" s="45">
        <v>278</v>
      </c>
      <c r="I6" s="45">
        <f>-(G6-H6)*10</f>
        <v>160</v>
      </c>
      <c r="J6" s="45">
        <v>52</v>
      </c>
      <c r="K6" s="45">
        <v>48</v>
      </c>
      <c r="L6" s="45">
        <v>153</v>
      </c>
      <c r="M6" s="45">
        <v>161</v>
      </c>
      <c r="N6" s="45">
        <v>69</v>
      </c>
      <c r="O6" s="45">
        <v>61</v>
      </c>
      <c r="P6" s="47">
        <f>((J6-K6)/J6*0.8+(L6-M6)/L6*0.1+(N6-O6)/N6*0.1)*100*10</f>
        <v>67.903906267077602</v>
      </c>
      <c r="Q6" s="47"/>
      <c r="R6" s="49">
        <f>B6+C6+F6+I6+P6</f>
        <v>347.90390626707801</v>
      </c>
      <c r="S6" s="49">
        <v>1000</v>
      </c>
      <c r="T6" s="47">
        <f>R6+S6</f>
        <v>1347.9039062670799</v>
      </c>
    </row>
    <row r="7" spans="1:20" s="39" customFormat="1" ht="21" customHeight="1">
      <c r="A7" s="45" t="s">
        <v>55</v>
      </c>
      <c r="B7" s="45">
        <v>0</v>
      </c>
      <c r="C7" s="45">
        <v>0</v>
      </c>
      <c r="D7" s="45">
        <v>7</v>
      </c>
      <c r="E7" s="45">
        <v>5</v>
      </c>
      <c r="F7" s="45">
        <f t="shared" ref="F7:F18" si="0">(D7-E7)*20</f>
        <v>40</v>
      </c>
      <c r="G7" s="45">
        <v>272</v>
      </c>
      <c r="H7" s="45">
        <v>288</v>
      </c>
      <c r="I7" s="45">
        <f t="shared" ref="I7:I19" si="1">-(G7-H7)*10</f>
        <v>160</v>
      </c>
      <c r="J7" s="45">
        <v>52</v>
      </c>
      <c r="K7" s="45">
        <v>45</v>
      </c>
      <c r="L7" s="45">
        <v>142</v>
      </c>
      <c r="M7" s="45">
        <v>148</v>
      </c>
      <c r="N7" s="45">
        <v>81</v>
      </c>
      <c r="O7" s="45">
        <v>71</v>
      </c>
      <c r="P7" s="47">
        <f t="shared" ref="P7:P19" si="2">((J7-K7)/J7*0.8+(L7-M7)/L7*0.1+(N7-O7)/N7*0.1)*100*10</f>
        <v>115.812634591977</v>
      </c>
      <c r="Q7" s="47"/>
      <c r="R7" s="49">
        <f t="shared" ref="R7:R19" si="3">B7+C7+F7+I7+P7</f>
        <v>315.81263459197697</v>
      </c>
      <c r="S7" s="49">
        <v>700</v>
      </c>
      <c r="T7" s="47">
        <f t="shared" ref="T7:T19" si="4">R7+S7</f>
        <v>1015.81263459198</v>
      </c>
    </row>
    <row r="8" spans="1:20" s="39" customFormat="1" ht="21" customHeight="1">
      <c r="A8" s="45" t="s">
        <v>56</v>
      </c>
      <c r="B8" s="45">
        <v>0</v>
      </c>
      <c r="C8" s="45">
        <v>0</v>
      </c>
      <c r="D8" s="45">
        <v>11</v>
      </c>
      <c r="E8" s="45">
        <v>5</v>
      </c>
      <c r="F8" s="45">
        <f t="shared" si="0"/>
        <v>120</v>
      </c>
      <c r="G8" s="45">
        <v>267</v>
      </c>
      <c r="H8" s="45">
        <v>275</v>
      </c>
      <c r="I8" s="45">
        <f t="shared" si="1"/>
        <v>80</v>
      </c>
      <c r="J8" s="45">
        <v>51</v>
      </c>
      <c r="K8" s="45">
        <v>49</v>
      </c>
      <c r="L8" s="45">
        <v>142</v>
      </c>
      <c r="M8" s="45">
        <v>153</v>
      </c>
      <c r="N8" s="45">
        <v>80</v>
      </c>
      <c r="O8" s="45">
        <v>68</v>
      </c>
      <c r="P8" s="47">
        <f t="shared" si="2"/>
        <v>38.626070146368399</v>
      </c>
      <c r="Q8" s="47"/>
      <c r="R8" s="49">
        <f t="shared" si="3"/>
        <v>238.62607014636799</v>
      </c>
      <c r="S8" s="49">
        <v>604</v>
      </c>
      <c r="T8" s="47">
        <f t="shared" si="4"/>
        <v>842.62607014636797</v>
      </c>
    </row>
    <row r="9" spans="1:20" s="39" customFormat="1" ht="21" customHeight="1">
      <c r="A9" s="45" t="s">
        <v>57</v>
      </c>
      <c r="B9" s="45">
        <v>0</v>
      </c>
      <c r="C9" s="45">
        <v>0</v>
      </c>
      <c r="D9" s="45">
        <v>7</v>
      </c>
      <c r="E9" s="45">
        <v>4</v>
      </c>
      <c r="F9" s="45">
        <f t="shared" si="0"/>
        <v>60</v>
      </c>
      <c r="G9" s="45">
        <v>288</v>
      </c>
      <c r="H9" s="45">
        <v>301</v>
      </c>
      <c r="I9" s="45">
        <f t="shared" si="1"/>
        <v>130</v>
      </c>
      <c r="J9" s="45">
        <v>49</v>
      </c>
      <c r="K9" s="45">
        <v>43</v>
      </c>
      <c r="L9" s="45">
        <v>141</v>
      </c>
      <c r="M9" s="45">
        <v>130</v>
      </c>
      <c r="N9" s="45">
        <v>69</v>
      </c>
      <c r="O9" s="45">
        <v>66</v>
      </c>
      <c r="P9" s="47">
        <f t="shared" si="2"/>
        <v>110.108428200142</v>
      </c>
      <c r="Q9" s="47"/>
      <c r="R9" s="49">
        <f t="shared" si="3"/>
        <v>300.10842820014199</v>
      </c>
      <c r="S9" s="49"/>
      <c r="T9" s="47">
        <f t="shared" si="4"/>
        <v>300.10842820014199</v>
      </c>
    </row>
    <row r="10" spans="1:20" s="39" customFormat="1" ht="21" customHeight="1">
      <c r="A10" s="45" t="s">
        <v>58</v>
      </c>
      <c r="B10" s="45">
        <v>0</v>
      </c>
      <c r="C10" s="45">
        <v>0</v>
      </c>
      <c r="D10" s="45">
        <v>18</v>
      </c>
      <c r="E10" s="45">
        <v>5</v>
      </c>
      <c r="F10" s="45">
        <f t="shared" si="0"/>
        <v>260</v>
      </c>
      <c r="G10" s="45">
        <v>279</v>
      </c>
      <c r="H10" s="45">
        <v>305</v>
      </c>
      <c r="I10" s="45">
        <f t="shared" si="1"/>
        <v>260</v>
      </c>
      <c r="J10" s="45">
        <v>56</v>
      </c>
      <c r="K10" s="45">
        <v>47</v>
      </c>
      <c r="L10" s="45">
        <v>138</v>
      </c>
      <c r="M10" s="45">
        <v>134</v>
      </c>
      <c r="N10" s="45">
        <v>78</v>
      </c>
      <c r="O10" s="45">
        <v>65</v>
      </c>
      <c r="P10" s="47">
        <f t="shared" si="2"/>
        <v>148.13664596273301</v>
      </c>
      <c r="Q10" s="47"/>
      <c r="R10" s="49">
        <f t="shared" si="3"/>
        <v>668.13664596273304</v>
      </c>
      <c r="S10" s="49"/>
      <c r="T10" s="47">
        <f t="shared" si="4"/>
        <v>668.13664596273304</v>
      </c>
    </row>
    <row r="11" spans="1:20" s="39" customFormat="1" ht="21" customHeight="1">
      <c r="A11" s="45" t="s">
        <v>59</v>
      </c>
      <c r="B11" s="45">
        <v>0</v>
      </c>
      <c r="C11" s="45">
        <v>0</v>
      </c>
      <c r="D11" s="45">
        <v>3</v>
      </c>
      <c r="E11" s="45">
        <v>3</v>
      </c>
      <c r="F11" s="45">
        <f t="shared" si="0"/>
        <v>0</v>
      </c>
      <c r="G11" s="45">
        <v>305</v>
      </c>
      <c r="H11" s="45">
        <v>283</v>
      </c>
      <c r="I11" s="45">
        <f t="shared" si="1"/>
        <v>-220</v>
      </c>
      <c r="J11" s="45">
        <v>49</v>
      </c>
      <c r="K11" s="45">
        <v>45</v>
      </c>
      <c r="L11" s="45">
        <v>142</v>
      </c>
      <c r="M11" s="45">
        <v>155</v>
      </c>
      <c r="N11" s="45">
        <v>70</v>
      </c>
      <c r="O11" s="48">
        <v>72</v>
      </c>
      <c r="P11" s="47">
        <v>0</v>
      </c>
      <c r="Q11" s="50" t="s">
        <v>60</v>
      </c>
      <c r="R11" s="49">
        <f t="shared" si="3"/>
        <v>-220</v>
      </c>
      <c r="S11" s="51">
        <v>400</v>
      </c>
      <c r="T11" s="47">
        <f t="shared" si="4"/>
        <v>180</v>
      </c>
    </row>
    <row r="12" spans="1:20" s="39" customFormat="1" ht="21" customHeight="1">
      <c r="A12" s="45" t="s">
        <v>61</v>
      </c>
      <c r="B12" s="45">
        <v>0</v>
      </c>
      <c r="C12" s="45">
        <v>0</v>
      </c>
      <c r="D12" s="45">
        <v>8</v>
      </c>
      <c r="E12" s="45">
        <v>4</v>
      </c>
      <c r="F12" s="45">
        <f t="shared" si="0"/>
        <v>80</v>
      </c>
      <c r="G12" s="45">
        <v>275</v>
      </c>
      <c r="H12" s="45">
        <v>296</v>
      </c>
      <c r="I12" s="45">
        <f t="shared" si="1"/>
        <v>210</v>
      </c>
      <c r="J12" s="45">
        <v>54</v>
      </c>
      <c r="K12" s="45">
        <v>44</v>
      </c>
      <c r="L12" s="45">
        <v>147</v>
      </c>
      <c r="M12" s="45">
        <v>151</v>
      </c>
      <c r="N12" s="45">
        <v>77</v>
      </c>
      <c r="O12" s="45">
        <v>63</v>
      </c>
      <c r="P12" s="47">
        <f t="shared" si="2"/>
        <v>163.60887789459201</v>
      </c>
      <c r="Q12" s="47"/>
      <c r="R12" s="49">
        <f t="shared" si="3"/>
        <v>453.60887789459201</v>
      </c>
      <c r="S12" s="49">
        <v>400</v>
      </c>
      <c r="T12" s="47">
        <f t="shared" si="4"/>
        <v>853.60887789459196</v>
      </c>
    </row>
    <row r="13" spans="1:20" s="39" customFormat="1" ht="21" customHeight="1">
      <c r="A13" s="45" t="s">
        <v>62</v>
      </c>
      <c r="B13" s="45">
        <v>1000</v>
      </c>
      <c r="C13" s="45">
        <v>0</v>
      </c>
      <c r="D13" s="45">
        <v>6</v>
      </c>
      <c r="E13" s="45">
        <v>0</v>
      </c>
      <c r="F13" s="45">
        <v>0</v>
      </c>
      <c r="G13" s="45">
        <v>324</v>
      </c>
      <c r="H13" s="45">
        <v>340</v>
      </c>
      <c r="I13" s="45">
        <f t="shared" si="1"/>
        <v>160</v>
      </c>
      <c r="J13" s="45">
        <v>42</v>
      </c>
      <c r="K13" s="45">
        <v>32</v>
      </c>
      <c r="L13" s="45">
        <v>129</v>
      </c>
      <c r="M13" s="45">
        <v>130</v>
      </c>
      <c r="N13" s="45">
        <v>67</v>
      </c>
      <c r="O13" s="45">
        <v>58</v>
      </c>
      <c r="P13" s="47">
        <f t="shared" si="2"/>
        <v>203.133832498636</v>
      </c>
      <c r="Q13" s="47"/>
      <c r="R13" s="49">
        <f t="shared" si="3"/>
        <v>1363.13383249864</v>
      </c>
      <c r="S13" s="49"/>
      <c r="T13" s="47">
        <f t="shared" si="4"/>
        <v>1363.13383249864</v>
      </c>
    </row>
    <row r="14" spans="1:20" s="39" customFormat="1" ht="21" customHeight="1">
      <c r="A14" s="45" t="s">
        <v>63</v>
      </c>
      <c r="B14" s="45">
        <v>1000</v>
      </c>
      <c r="C14" s="45">
        <v>0</v>
      </c>
      <c r="D14" s="45">
        <v>2</v>
      </c>
      <c r="E14" s="45">
        <v>3</v>
      </c>
      <c r="F14" s="45">
        <f t="shared" si="0"/>
        <v>-20</v>
      </c>
      <c r="G14" s="45">
        <v>304</v>
      </c>
      <c r="H14" s="45">
        <v>325</v>
      </c>
      <c r="I14" s="45">
        <f t="shared" si="1"/>
        <v>210</v>
      </c>
      <c r="J14" s="45">
        <v>41</v>
      </c>
      <c r="K14" s="45">
        <v>35</v>
      </c>
      <c r="L14" s="45">
        <v>143</v>
      </c>
      <c r="M14" s="45">
        <v>140</v>
      </c>
      <c r="N14" s="45">
        <v>77</v>
      </c>
      <c r="O14" s="45">
        <v>69</v>
      </c>
      <c r="P14" s="47">
        <f t="shared" si="2"/>
        <v>129.56068321922001</v>
      </c>
      <c r="Q14" s="47"/>
      <c r="R14" s="49">
        <f t="shared" si="3"/>
        <v>1319.56068321922</v>
      </c>
      <c r="S14" s="49"/>
      <c r="T14" s="47">
        <f t="shared" si="4"/>
        <v>1319.56068321922</v>
      </c>
    </row>
    <row r="15" spans="1:20" s="39" customFormat="1" ht="21" customHeight="1">
      <c r="A15" s="45" t="s">
        <v>64</v>
      </c>
      <c r="B15" s="45">
        <v>1000</v>
      </c>
      <c r="C15" s="45">
        <v>0</v>
      </c>
      <c r="D15" s="45">
        <v>3</v>
      </c>
      <c r="E15" s="45">
        <v>0</v>
      </c>
      <c r="F15" s="45">
        <v>0</v>
      </c>
      <c r="G15" s="45">
        <v>327</v>
      </c>
      <c r="H15" s="45">
        <v>328</v>
      </c>
      <c r="I15" s="45">
        <f t="shared" si="1"/>
        <v>10</v>
      </c>
      <c r="J15" s="45">
        <v>38</v>
      </c>
      <c r="K15" s="45">
        <v>31</v>
      </c>
      <c r="L15" s="45">
        <v>140</v>
      </c>
      <c r="M15" s="45">
        <v>137</v>
      </c>
      <c r="N15" s="45">
        <v>69</v>
      </c>
      <c r="O15" s="45">
        <v>61</v>
      </c>
      <c r="P15" s="47">
        <f t="shared" si="2"/>
        <v>161.10548109403899</v>
      </c>
      <c r="Q15" s="47"/>
      <c r="R15" s="49">
        <f t="shared" si="3"/>
        <v>1171.10548109404</v>
      </c>
      <c r="S15" s="49"/>
      <c r="T15" s="47">
        <f t="shared" si="4"/>
        <v>1171.10548109404</v>
      </c>
    </row>
    <row r="16" spans="1:20" s="39" customFormat="1" ht="21" customHeight="1">
      <c r="A16" s="45" t="s">
        <v>65</v>
      </c>
      <c r="B16" s="45">
        <v>0</v>
      </c>
      <c r="C16" s="45">
        <v>0</v>
      </c>
      <c r="D16" s="45">
        <v>3</v>
      </c>
      <c r="E16" s="45">
        <v>2</v>
      </c>
      <c r="F16" s="45">
        <f t="shared" si="0"/>
        <v>20</v>
      </c>
      <c r="G16" s="45">
        <v>300</v>
      </c>
      <c r="H16" s="45">
        <v>306</v>
      </c>
      <c r="I16" s="45">
        <f t="shared" si="1"/>
        <v>60</v>
      </c>
      <c r="J16" s="45">
        <v>45</v>
      </c>
      <c r="K16" s="48">
        <v>48</v>
      </c>
      <c r="L16" s="45">
        <v>129</v>
      </c>
      <c r="M16" s="45">
        <v>138</v>
      </c>
      <c r="N16" s="45">
        <v>67</v>
      </c>
      <c r="O16" s="48">
        <v>69</v>
      </c>
      <c r="P16" s="47">
        <f t="shared" si="2"/>
        <v>-63.295152146245499</v>
      </c>
      <c r="Q16" s="47"/>
      <c r="R16" s="49">
        <f t="shared" si="3"/>
        <v>16.704847853754501</v>
      </c>
      <c r="S16" s="49"/>
      <c r="T16" s="47">
        <f t="shared" si="4"/>
        <v>16.704847853754501</v>
      </c>
    </row>
    <row r="17" spans="1:20" s="39" customFormat="1" ht="21" customHeight="1">
      <c r="A17" s="45" t="s">
        <v>66</v>
      </c>
      <c r="B17" s="45">
        <v>0</v>
      </c>
      <c r="C17" s="45">
        <v>200</v>
      </c>
      <c r="D17" s="45">
        <v>0</v>
      </c>
      <c r="E17" s="45">
        <v>0</v>
      </c>
      <c r="F17" s="45">
        <f t="shared" si="0"/>
        <v>0</v>
      </c>
      <c r="G17" s="45">
        <v>315</v>
      </c>
      <c r="H17" s="45">
        <v>332</v>
      </c>
      <c r="I17" s="45">
        <f t="shared" si="1"/>
        <v>170</v>
      </c>
      <c r="J17" s="45">
        <v>39</v>
      </c>
      <c r="K17" s="45">
        <v>35</v>
      </c>
      <c r="L17" s="45">
        <v>122</v>
      </c>
      <c r="M17" s="45">
        <v>130</v>
      </c>
      <c r="N17" s="45">
        <v>83</v>
      </c>
      <c r="O17" s="45">
        <v>74</v>
      </c>
      <c r="P17" s="47">
        <f t="shared" si="2"/>
        <v>86.337278496077602</v>
      </c>
      <c r="Q17" s="47"/>
      <c r="R17" s="49">
        <f t="shared" si="3"/>
        <v>456.337278496078</v>
      </c>
      <c r="S17" s="49"/>
      <c r="T17" s="47">
        <f t="shared" si="4"/>
        <v>456.337278496078</v>
      </c>
    </row>
    <row r="18" spans="1:20" s="39" customFormat="1" ht="21" customHeight="1">
      <c r="A18" s="45" t="s">
        <v>67</v>
      </c>
      <c r="B18" s="45">
        <v>1000</v>
      </c>
      <c r="C18" s="45"/>
      <c r="D18" s="45">
        <v>1</v>
      </c>
      <c r="E18" s="45">
        <v>2</v>
      </c>
      <c r="F18" s="45">
        <f t="shared" si="0"/>
        <v>-20</v>
      </c>
      <c r="G18" s="45">
        <v>318</v>
      </c>
      <c r="H18" s="45">
        <v>324</v>
      </c>
      <c r="I18" s="45">
        <f t="shared" si="1"/>
        <v>60</v>
      </c>
      <c r="J18" s="45">
        <v>41</v>
      </c>
      <c r="K18" s="45">
        <v>34</v>
      </c>
      <c r="L18" s="45">
        <v>134</v>
      </c>
      <c r="M18" s="45">
        <v>143</v>
      </c>
      <c r="N18" s="45">
        <v>65</v>
      </c>
      <c r="O18" s="45">
        <v>66</v>
      </c>
      <c r="P18" s="47">
        <f t="shared" si="2"/>
        <v>128.330486404749</v>
      </c>
      <c r="Q18" s="47"/>
      <c r="R18" s="49">
        <f t="shared" si="3"/>
        <v>1168.33048640475</v>
      </c>
      <c r="S18" s="49"/>
      <c r="T18" s="47">
        <f t="shared" si="4"/>
        <v>1168.33048640475</v>
      </c>
    </row>
    <row r="19" spans="1:20" s="39" customFormat="1" ht="21" customHeight="1">
      <c r="A19" s="45" t="s">
        <v>68</v>
      </c>
      <c r="B19" s="45">
        <v>1000</v>
      </c>
      <c r="C19" s="45">
        <v>0</v>
      </c>
      <c r="D19" s="45">
        <v>1</v>
      </c>
      <c r="E19" s="45">
        <v>0</v>
      </c>
      <c r="F19" s="45">
        <v>0</v>
      </c>
      <c r="G19" s="45">
        <v>325</v>
      </c>
      <c r="H19" s="45">
        <v>342</v>
      </c>
      <c r="I19" s="45">
        <f t="shared" si="1"/>
        <v>170</v>
      </c>
      <c r="J19" s="45">
        <v>40</v>
      </c>
      <c r="K19" s="45">
        <v>35</v>
      </c>
      <c r="L19" s="45">
        <v>110</v>
      </c>
      <c r="M19" s="45">
        <v>104</v>
      </c>
      <c r="N19" s="45">
        <v>75</v>
      </c>
      <c r="O19" s="45">
        <v>59</v>
      </c>
      <c r="P19" s="47">
        <f t="shared" si="2"/>
        <v>126.787878787879</v>
      </c>
      <c r="Q19" s="47"/>
      <c r="R19" s="49">
        <f t="shared" si="3"/>
        <v>1296.7878787878799</v>
      </c>
      <c r="S19" s="49"/>
      <c r="T19" s="47">
        <f t="shared" si="4"/>
        <v>1296.7878787878799</v>
      </c>
    </row>
    <row r="20" spans="1:20" s="39" customFormat="1" ht="27.95" customHeight="1">
      <c r="A20" s="46" t="s">
        <v>69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7"/>
      <c r="Q20" s="47"/>
      <c r="R20" s="49"/>
      <c r="S20" s="49"/>
      <c r="T20" s="47">
        <v>2000</v>
      </c>
    </row>
    <row r="21" spans="1:20" s="41" customFormat="1" ht="21" customHeight="1">
      <c r="A21" s="45" t="s">
        <v>70</v>
      </c>
      <c r="B21" s="45">
        <f t="shared" ref="B21:I21" si="5">SUM(B6:B19)</f>
        <v>5000</v>
      </c>
      <c r="C21" s="45">
        <f t="shared" si="5"/>
        <v>200</v>
      </c>
      <c r="D21" s="45">
        <f t="shared" si="5"/>
        <v>82</v>
      </c>
      <c r="E21" s="45">
        <f t="shared" si="5"/>
        <v>39</v>
      </c>
      <c r="F21" s="45">
        <f t="shared" si="5"/>
        <v>660</v>
      </c>
      <c r="G21" s="45">
        <f t="shared" si="5"/>
        <v>4161</v>
      </c>
      <c r="H21" s="45">
        <f t="shared" si="5"/>
        <v>4323</v>
      </c>
      <c r="I21" s="45">
        <f t="shared" si="5"/>
        <v>1620</v>
      </c>
      <c r="J21" s="45"/>
      <c r="K21" s="45"/>
      <c r="L21" s="45"/>
      <c r="M21" s="45"/>
      <c r="N21" s="45"/>
      <c r="O21" s="45"/>
      <c r="P21" s="47">
        <f>SUM(P6:P19)</f>
        <v>1416.1570514172499</v>
      </c>
      <c r="Q21" s="47"/>
      <c r="R21" s="52">
        <f>SUM(R6:R19)</f>
        <v>8896.1570514172508</v>
      </c>
      <c r="S21" s="49">
        <f>SUM(S6:S19)</f>
        <v>3104</v>
      </c>
      <c r="T21" s="47">
        <f>SUM(T6:T20)</f>
        <v>14000.1570514172</v>
      </c>
    </row>
    <row r="22" spans="1:20" s="42" customFormat="1" ht="43.5" customHeight="1">
      <c r="A22" s="73" t="s">
        <v>71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</row>
    <row r="23" spans="1:20" ht="23.25" customHeight="1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</row>
  </sheetData>
  <mergeCells count="12">
    <mergeCell ref="A23:R23"/>
    <mergeCell ref="A4:A5"/>
    <mergeCell ref="B4:B5"/>
    <mergeCell ref="C4:C5"/>
    <mergeCell ref="R4:R5"/>
    <mergeCell ref="A22:T22"/>
    <mergeCell ref="A2:T2"/>
    <mergeCell ref="D4:F4"/>
    <mergeCell ref="G4:I4"/>
    <mergeCell ref="J4:Q4"/>
    <mergeCell ref="S4:S5"/>
    <mergeCell ref="T4:T5"/>
  </mergeCells>
  <phoneticPr fontId="31" type="noConversion"/>
  <pageMargins left="1" right="1" top="1" bottom="1" header="0.5" footer="0.5"/>
  <pageSetup paperSize="9" orientation="landscape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81"/>
  <sheetViews>
    <sheetView topLeftCell="A25" workbookViewId="0">
      <selection activeCell="H34" sqref="H34"/>
    </sheetView>
  </sheetViews>
  <sheetFormatPr defaultColWidth="9" defaultRowHeight="13.5"/>
  <cols>
    <col min="1" max="1" width="13.25" customWidth="1"/>
    <col min="2" max="2" width="9.875" customWidth="1"/>
    <col min="3" max="3" width="17.25" customWidth="1"/>
    <col min="4" max="4" width="17.875" customWidth="1"/>
    <col min="10" max="10" width="24.25" customWidth="1"/>
  </cols>
  <sheetData>
    <row r="1" spans="1:10" ht="24" customHeight="1">
      <c r="A1" s="7" t="s">
        <v>72</v>
      </c>
      <c r="B1" s="8"/>
      <c r="C1" s="8"/>
      <c r="D1" s="9"/>
      <c r="E1" s="10"/>
      <c r="F1" s="10"/>
      <c r="G1" s="10"/>
      <c r="H1" s="10"/>
      <c r="I1" s="10"/>
      <c r="J1" s="7"/>
    </row>
    <row r="2" spans="1:10" ht="27">
      <c r="A2" s="74" t="s">
        <v>73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20.25">
      <c r="A3" s="11"/>
      <c r="B3" s="11"/>
      <c r="C3" s="12"/>
      <c r="D3" s="9"/>
      <c r="E3" s="75" t="s">
        <v>74</v>
      </c>
      <c r="F3" s="75"/>
      <c r="G3" s="75"/>
      <c r="H3" s="75"/>
      <c r="I3" s="75"/>
      <c r="J3" s="75"/>
    </row>
    <row r="4" spans="1:10" ht="18.75">
      <c r="A4" s="76" t="s">
        <v>3</v>
      </c>
      <c r="B4" s="76" t="s">
        <v>75</v>
      </c>
      <c r="C4" s="76" t="s">
        <v>76</v>
      </c>
      <c r="D4" s="76" t="s">
        <v>77</v>
      </c>
      <c r="E4" s="76" t="s">
        <v>78</v>
      </c>
      <c r="F4" s="76" t="s">
        <v>79</v>
      </c>
      <c r="G4" s="76" t="s">
        <v>80</v>
      </c>
      <c r="H4" s="77"/>
      <c r="I4" s="77"/>
      <c r="J4" s="76" t="s">
        <v>53</v>
      </c>
    </row>
    <row r="5" spans="1:10" ht="37.5">
      <c r="A5" s="77"/>
      <c r="B5" s="77"/>
      <c r="C5" s="77"/>
      <c r="D5" s="77"/>
      <c r="E5" s="77"/>
      <c r="F5" s="77"/>
      <c r="G5" s="13" t="s">
        <v>81</v>
      </c>
      <c r="H5" s="13" t="s">
        <v>82</v>
      </c>
      <c r="I5" s="13" t="s">
        <v>83</v>
      </c>
      <c r="J5" s="77"/>
    </row>
    <row r="6" spans="1:10" ht="18.75">
      <c r="A6" s="15"/>
      <c r="B6" s="15"/>
      <c r="C6" s="16"/>
      <c r="D6" s="17" t="s">
        <v>70</v>
      </c>
      <c r="E6" s="14">
        <v>40000</v>
      </c>
      <c r="F6" s="14">
        <f>F7+F10+F12+F16+F26+F28+F31+F37+F39+F49+F54+F58+F73</f>
        <v>6990</v>
      </c>
      <c r="G6" s="14">
        <f>G7+G10+G12+G16+G26+G28+G31+G37+G39+G49+G54+G58+G73</f>
        <v>33010</v>
      </c>
      <c r="H6" s="14">
        <f>H7+H10+H12+H16+H26+H28+H31+H37+H39+H49+H54+H58+H73</f>
        <v>26490</v>
      </c>
      <c r="I6" s="14">
        <f>I7+I10+I12+I16+I26+I28+I31+I37+I39+I49+I54+I58+I73</f>
        <v>6520</v>
      </c>
      <c r="J6" s="15"/>
    </row>
    <row r="7" spans="1:10" ht="18.75">
      <c r="A7" s="80" t="s">
        <v>55</v>
      </c>
      <c r="B7" s="76" t="s">
        <v>84</v>
      </c>
      <c r="C7" s="77"/>
      <c r="D7" s="77"/>
      <c r="E7" s="14">
        <f>E8+E9</f>
        <v>800</v>
      </c>
      <c r="F7" s="14">
        <f>F8+F9</f>
        <v>0</v>
      </c>
      <c r="G7" s="14">
        <f>G8+G9</f>
        <v>800</v>
      </c>
      <c r="H7" s="14">
        <f>H8+H9</f>
        <v>575</v>
      </c>
      <c r="I7" s="14">
        <f>I8+I9</f>
        <v>225</v>
      </c>
      <c r="J7" s="15"/>
    </row>
    <row r="8" spans="1:10" ht="37.5">
      <c r="A8" s="81"/>
      <c r="B8" s="18" t="s">
        <v>85</v>
      </c>
      <c r="C8" s="20" t="s">
        <v>86</v>
      </c>
      <c r="D8" s="20" t="s">
        <v>87</v>
      </c>
      <c r="E8" s="19">
        <f>F8+G8</f>
        <v>500</v>
      </c>
      <c r="F8" s="19"/>
      <c r="G8" s="19">
        <f>SUM(H8:I8)</f>
        <v>500</v>
      </c>
      <c r="H8" s="19">
        <v>325</v>
      </c>
      <c r="I8" s="19">
        <v>175</v>
      </c>
      <c r="J8" s="33" t="s">
        <v>88</v>
      </c>
    </row>
    <row r="9" spans="1:10" ht="37.5">
      <c r="A9" s="81"/>
      <c r="B9" s="18" t="s">
        <v>89</v>
      </c>
      <c r="C9" s="20" t="s">
        <v>90</v>
      </c>
      <c r="D9" s="20" t="s">
        <v>87</v>
      </c>
      <c r="E9" s="19">
        <f>F9+G9</f>
        <v>300</v>
      </c>
      <c r="F9" s="19"/>
      <c r="G9" s="19">
        <f>SUM(H9:I9)</f>
        <v>300</v>
      </c>
      <c r="H9" s="19">
        <v>250</v>
      </c>
      <c r="I9" s="19">
        <v>50</v>
      </c>
      <c r="J9" s="33" t="s">
        <v>88</v>
      </c>
    </row>
    <row r="10" spans="1:10" ht="18.75">
      <c r="A10" s="80" t="s">
        <v>56</v>
      </c>
      <c r="B10" s="76" t="s">
        <v>91</v>
      </c>
      <c r="C10" s="77"/>
      <c r="D10" s="77"/>
      <c r="E10" s="14">
        <f>E11</f>
        <v>900</v>
      </c>
      <c r="F10" s="14">
        <f>F11</f>
        <v>900</v>
      </c>
      <c r="G10" s="14">
        <f>G11</f>
        <v>0</v>
      </c>
      <c r="H10" s="14">
        <f>H11</f>
        <v>0</v>
      </c>
      <c r="I10" s="14">
        <f>I11</f>
        <v>0</v>
      </c>
      <c r="J10" s="34"/>
    </row>
    <row r="11" spans="1:10" ht="37.5">
      <c r="A11" s="81"/>
      <c r="B11" s="21" t="s">
        <v>92</v>
      </c>
      <c r="C11" s="22" t="s">
        <v>93</v>
      </c>
      <c r="D11" s="20" t="s">
        <v>94</v>
      </c>
      <c r="E11" s="19">
        <f>F11+G11</f>
        <v>900</v>
      </c>
      <c r="F11" s="23">
        <v>900</v>
      </c>
      <c r="G11" s="14"/>
      <c r="H11" s="14"/>
      <c r="I11" s="14"/>
      <c r="J11" s="34"/>
    </row>
    <row r="12" spans="1:10" ht="18.75">
      <c r="A12" s="80" t="s">
        <v>57</v>
      </c>
      <c r="B12" s="76" t="s">
        <v>95</v>
      </c>
      <c r="C12" s="77"/>
      <c r="D12" s="77"/>
      <c r="E12" s="14">
        <f>E13+E14+E15</f>
        <v>2700</v>
      </c>
      <c r="F12" s="14">
        <f>F13+F14+F15</f>
        <v>1800</v>
      </c>
      <c r="G12" s="14">
        <f>G13+G14+G15</f>
        <v>900</v>
      </c>
      <c r="H12" s="14">
        <f>H13+H14+H15</f>
        <v>295</v>
      </c>
      <c r="I12" s="14">
        <f>I13+I14+I15</f>
        <v>605</v>
      </c>
      <c r="J12" s="15"/>
    </row>
    <row r="13" spans="1:10" ht="37.5">
      <c r="A13" s="81"/>
      <c r="B13" s="18" t="s">
        <v>96</v>
      </c>
      <c r="C13" s="20" t="s">
        <v>97</v>
      </c>
      <c r="D13" s="20" t="s">
        <v>94</v>
      </c>
      <c r="E13" s="19">
        <f>F13+G13</f>
        <v>800</v>
      </c>
      <c r="F13" s="23">
        <v>800</v>
      </c>
      <c r="G13" s="19"/>
      <c r="H13" s="19"/>
      <c r="I13" s="19"/>
      <c r="J13" s="34"/>
    </row>
    <row r="14" spans="1:10" ht="37.5">
      <c r="A14" s="81"/>
      <c r="B14" s="18" t="s">
        <v>98</v>
      </c>
      <c r="C14" s="20" t="s">
        <v>99</v>
      </c>
      <c r="D14" s="20" t="s">
        <v>94</v>
      </c>
      <c r="E14" s="19">
        <f>F14+G14</f>
        <v>1000</v>
      </c>
      <c r="F14" s="23">
        <v>1000</v>
      </c>
      <c r="G14" s="19"/>
      <c r="H14" s="19"/>
      <c r="I14" s="19"/>
      <c r="J14" s="34"/>
    </row>
    <row r="15" spans="1:10" s="6" customFormat="1" ht="37.5">
      <c r="A15" s="81"/>
      <c r="B15" s="24" t="s">
        <v>100</v>
      </c>
      <c r="C15" s="25" t="s">
        <v>101</v>
      </c>
      <c r="D15" s="25" t="s">
        <v>87</v>
      </c>
      <c r="E15" s="26">
        <f>F15+G15</f>
        <v>900</v>
      </c>
      <c r="F15" s="26"/>
      <c r="G15" s="26">
        <f t="shared" ref="G15:G25" si="0">H15+I15</f>
        <v>900</v>
      </c>
      <c r="H15" s="26">
        <v>295</v>
      </c>
      <c r="I15" s="26">
        <v>605</v>
      </c>
      <c r="J15" s="35" t="s">
        <v>88</v>
      </c>
    </row>
    <row r="16" spans="1:10" ht="18.75">
      <c r="A16" s="80" t="s">
        <v>58</v>
      </c>
      <c r="B16" s="76" t="s">
        <v>102</v>
      </c>
      <c r="C16" s="77"/>
      <c r="D16" s="77"/>
      <c r="E16" s="14">
        <f>E17+E18+E19+E20+E21+E22+E23+E24+E25</f>
        <v>8850</v>
      </c>
      <c r="F16" s="14">
        <f>F17+F18+F19+F20+F21+F22+F23+F24+F25</f>
        <v>1000</v>
      </c>
      <c r="G16" s="14">
        <f>G17+G18+G19+G20+G21+G22+G23+G24+G25</f>
        <v>7850</v>
      </c>
      <c r="H16" s="14">
        <f>H17+H18+H19+H20+H21+H22+H23+H24+H25</f>
        <v>6245</v>
      </c>
      <c r="I16" s="14">
        <f>I17+I18+I19+I20+I21+I22+I23+I24+I25</f>
        <v>1605</v>
      </c>
      <c r="J16" s="15"/>
    </row>
    <row r="17" spans="1:10" ht="37.5">
      <c r="A17" s="81"/>
      <c r="B17" s="18" t="s">
        <v>103</v>
      </c>
      <c r="C17" s="20" t="s">
        <v>104</v>
      </c>
      <c r="D17" s="20" t="s">
        <v>94</v>
      </c>
      <c r="E17" s="19">
        <f t="shared" ref="E17:E25" si="1">F17+G17</f>
        <v>1000</v>
      </c>
      <c r="F17" s="23">
        <v>1000</v>
      </c>
      <c r="G17" s="19"/>
      <c r="H17" s="19"/>
      <c r="I17" s="19"/>
      <c r="J17" s="34"/>
    </row>
    <row r="18" spans="1:10" ht="37.5">
      <c r="A18" s="81"/>
      <c r="B18" s="18" t="s">
        <v>105</v>
      </c>
      <c r="C18" s="20" t="s">
        <v>106</v>
      </c>
      <c r="D18" s="20" t="s">
        <v>87</v>
      </c>
      <c r="E18" s="19">
        <f t="shared" si="1"/>
        <v>815</v>
      </c>
      <c r="F18" s="19"/>
      <c r="G18" s="19">
        <f t="shared" si="0"/>
        <v>815</v>
      </c>
      <c r="H18" s="19">
        <v>740</v>
      </c>
      <c r="I18" s="19">
        <v>75</v>
      </c>
      <c r="J18" s="33" t="s">
        <v>88</v>
      </c>
    </row>
    <row r="19" spans="1:10" ht="37.5">
      <c r="A19" s="81"/>
      <c r="B19" s="18" t="s">
        <v>107</v>
      </c>
      <c r="C19" s="20" t="s">
        <v>108</v>
      </c>
      <c r="D19" s="20" t="s">
        <v>87</v>
      </c>
      <c r="E19" s="19">
        <f t="shared" si="1"/>
        <v>725</v>
      </c>
      <c r="F19" s="19"/>
      <c r="G19" s="19">
        <f t="shared" si="0"/>
        <v>725</v>
      </c>
      <c r="H19" s="23">
        <v>525</v>
      </c>
      <c r="I19" s="19">
        <v>200</v>
      </c>
      <c r="J19" s="33" t="s">
        <v>88</v>
      </c>
    </row>
    <row r="20" spans="1:10" ht="37.5">
      <c r="A20" s="81"/>
      <c r="B20" s="18" t="s">
        <v>109</v>
      </c>
      <c r="C20" s="20" t="s">
        <v>110</v>
      </c>
      <c r="D20" s="20" t="s">
        <v>87</v>
      </c>
      <c r="E20" s="19">
        <f t="shared" si="1"/>
        <v>520</v>
      </c>
      <c r="F20" s="19"/>
      <c r="G20" s="19">
        <f t="shared" si="0"/>
        <v>520</v>
      </c>
      <c r="H20" s="23">
        <v>480</v>
      </c>
      <c r="I20" s="19">
        <v>40</v>
      </c>
      <c r="J20" s="33" t="s">
        <v>88</v>
      </c>
    </row>
    <row r="21" spans="1:10" ht="37.5">
      <c r="A21" s="81"/>
      <c r="B21" s="18" t="s">
        <v>111</v>
      </c>
      <c r="C21" s="20" t="s">
        <v>112</v>
      </c>
      <c r="D21" s="20" t="s">
        <v>87</v>
      </c>
      <c r="E21" s="19">
        <f t="shared" si="1"/>
        <v>615</v>
      </c>
      <c r="F21" s="19"/>
      <c r="G21" s="19">
        <f t="shared" si="0"/>
        <v>615</v>
      </c>
      <c r="H21" s="19">
        <v>615</v>
      </c>
      <c r="I21" s="19">
        <v>0</v>
      </c>
      <c r="J21" s="34"/>
    </row>
    <row r="22" spans="1:10" ht="37.5">
      <c r="A22" s="81"/>
      <c r="B22" s="18" t="s">
        <v>113</v>
      </c>
      <c r="C22" s="20" t="s">
        <v>114</v>
      </c>
      <c r="D22" s="20" t="s">
        <v>87</v>
      </c>
      <c r="E22" s="19">
        <f t="shared" si="1"/>
        <v>725</v>
      </c>
      <c r="F22" s="19"/>
      <c r="G22" s="19">
        <f t="shared" si="0"/>
        <v>725</v>
      </c>
      <c r="H22" s="23">
        <v>610</v>
      </c>
      <c r="I22" s="19">
        <v>115</v>
      </c>
      <c r="J22" s="33" t="s">
        <v>88</v>
      </c>
    </row>
    <row r="23" spans="1:10" ht="37.5">
      <c r="A23" s="81"/>
      <c r="B23" s="18" t="s">
        <v>115</v>
      </c>
      <c r="C23" s="20" t="s">
        <v>116</v>
      </c>
      <c r="D23" s="20" t="s">
        <v>87</v>
      </c>
      <c r="E23" s="19">
        <f t="shared" si="1"/>
        <v>1115</v>
      </c>
      <c r="F23" s="19"/>
      <c r="G23" s="19">
        <f t="shared" si="0"/>
        <v>1115</v>
      </c>
      <c r="H23" s="19">
        <v>635</v>
      </c>
      <c r="I23" s="19">
        <v>480</v>
      </c>
      <c r="J23" s="33" t="s">
        <v>88</v>
      </c>
    </row>
    <row r="24" spans="1:10" ht="37.5">
      <c r="A24" s="81"/>
      <c r="B24" s="18" t="s">
        <v>117</v>
      </c>
      <c r="C24" s="20" t="s">
        <v>118</v>
      </c>
      <c r="D24" s="20" t="s">
        <v>87</v>
      </c>
      <c r="E24" s="19">
        <f t="shared" si="1"/>
        <v>1335</v>
      </c>
      <c r="F24" s="19"/>
      <c r="G24" s="19">
        <f t="shared" si="0"/>
        <v>1335</v>
      </c>
      <c r="H24" s="23">
        <v>710</v>
      </c>
      <c r="I24" s="19">
        <v>625</v>
      </c>
      <c r="J24" s="33" t="s">
        <v>88</v>
      </c>
    </row>
    <row r="25" spans="1:10" ht="37.5">
      <c r="A25" s="81"/>
      <c r="B25" s="18" t="s">
        <v>119</v>
      </c>
      <c r="C25" s="20" t="s">
        <v>120</v>
      </c>
      <c r="D25" s="20" t="s">
        <v>87</v>
      </c>
      <c r="E25" s="19">
        <f t="shared" si="1"/>
        <v>2000</v>
      </c>
      <c r="F25" s="19"/>
      <c r="G25" s="19">
        <f t="shared" si="0"/>
        <v>2000</v>
      </c>
      <c r="H25" s="23">
        <v>1930</v>
      </c>
      <c r="I25" s="19">
        <v>70</v>
      </c>
      <c r="J25" s="33" t="s">
        <v>88</v>
      </c>
    </row>
    <row r="26" spans="1:10" ht="18.75">
      <c r="A26" s="80" t="s">
        <v>59</v>
      </c>
      <c r="B26" s="76" t="s">
        <v>121</v>
      </c>
      <c r="C26" s="77"/>
      <c r="D26" s="77"/>
      <c r="E26" s="14">
        <f>E27</f>
        <v>1190</v>
      </c>
      <c r="F26" s="14">
        <f>F27</f>
        <v>0</v>
      </c>
      <c r="G26" s="14">
        <f>G27</f>
        <v>1190</v>
      </c>
      <c r="H26" s="14">
        <f>H27</f>
        <v>1025</v>
      </c>
      <c r="I26" s="14">
        <f>I27</f>
        <v>165</v>
      </c>
      <c r="J26" s="15"/>
    </row>
    <row r="27" spans="1:10" ht="37.5">
      <c r="A27" s="81"/>
      <c r="B27" s="18" t="s">
        <v>122</v>
      </c>
      <c r="C27" s="20" t="s">
        <v>123</v>
      </c>
      <c r="D27" s="20" t="s">
        <v>87</v>
      </c>
      <c r="E27" s="19">
        <f>F27+G27</f>
        <v>1190</v>
      </c>
      <c r="F27" s="19"/>
      <c r="G27" s="19">
        <f>H27+I27</f>
        <v>1190</v>
      </c>
      <c r="H27" s="23">
        <v>1025</v>
      </c>
      <c r="I27" s="19">
        <v>165</v>
      </c>
      <c r="J27" s="33" t="s">
        <v>88</v>
      </c>
    </row>
    <row r="28" spans="1:10" ht="18.75">
      <c r="A28" s="80" t="s">
        <v>61</v>
      </c>
      <c r="B28" s="76" t="s">
        <v>124</v>
      </c>
      <c r="C28" s="77"/>
      <c r="D28" s="77"/>
      <c r="E28" s="14">
        <f>E29+E30</f>
        <v>1495</v>
      </c>
      <c r="F28" s="14">
        <f>F29+F30</f>
        <v>1000</v>
      </c>
      <c r="G28" s="14">
        <f>G29+G30</f>
        <v>495</v>
      </c>
      <c r="H28" s="14">
        <f>H29+H30</f>
        <v>325</v>
      </c>
      <c r="I28" s="14">
        <f>I29+I30</f>
        <v>170</v>
      </c>
      <c r="J28" s="34"/>
    </row>
    <row r="29" spans="1:10" ht="37.5">
      <c r="A29" s="81"/>
      <c r="B29" s="20" t="s">
        <v>125</v>
      </c>
      <c r="C29" s="20" t="s">
        <v>126</v>
      </c>
      <c r="D29" s="20" t="s">
        <v>94</v>
      </c>
      <c r="E29" s="14">
        <f>F29+G29</f>
        <v>1000</v>
      </c>
      <c r="F29" s="27">
        <v>1000</v>
      </c>
      <c r="G29" s="14"/>
      <c r="H29" s="14"/>
      <c r="I29" s="14"/>
      <c r="J29" s="34"/>
    </row>
    <row r="30" spans="1:10" ht="37.5">
      <c r="A30" s="81"/>
      <c r="B30" s="18" t="s">
        <v>127</v>
      </c>
      <c r="C30" s="20" t="s">
        <v>128</v>
      </c>
      <c r="D30" s="20" t="s">
        <v>87</v>
      </c>
      <c r="E30" s="19">
        <f>F30+G30</f>
        <v>495</v>
      </c>
      <c r="F30" s="19"/>
      <c r="G30" s="19">
        <f t="shared" ref="G30:G36" si="2">H30+I30</f>
        <v>495</v>
      </c>
      <c r="H30" s="19">
        <v>325</v>
      </c>
      <c r="I30" s="19">
        <v>170</v>
      </c>
      <c r="J30" s="33" t="s">
        <v>88</v>
      </c>
    </row>
    <row r="31" spans="1:10" ht="18.75">
      <c r="A31" s="80" t="s">
        <v>62</v>
      </c>
      <c r="B31" s="76" t="s">
        <v>129</v>
      </c>
      <c r="C31" s="77"/>
      <c r="D31" s="77"/>
      <c r="E31" s="14">
        <f>E32+E35+E36</f>
        <v>2070</v>
      </c>
      <c r="F31" s="14">
        <f>F32+F35+F36</f>
        <v>0</v>
      </c>
      <c r="G31" s="14">
        <f>G32+G35+G36</f>
        <v>2070</v>
      </c>
      <c r="H31" s="14">
        <f>H32+H35+H36</f>
        <v>1780</v>
      </c>
      <c r="I31" s="14">
        <f>I32+I35+I36</f>
        <v>290</v>
      </c>
      <c r="J31" s="15"/>
    </row>
    <row r="32" spans="1:10" ht="18.75">
      <c r="A32" s="81"/>
      <c r="B32" s="80" t="s">
        <v>130</v>
      </c>
      <c r="C32" s="76" t="s">
        <v>131</v>
      </c>
      <c r="D32" s="77"/>
      <c r="E32" s="14">
        <f>E33+E34</f>
        <v>710</v>
      </c>
      <c r="F32" s="14">
        <f>F33+F34</f>
        <v>0</v>
      </c>
      <c r="G32" s="14">
        <f>G33+G34</f>
        <v>710</v>
      </c>
      <c r="H32" s="14">
        <f>H33+H34</f>
        <v>710</v>
      </c>
      <c r="I32" s="14">
        <f>I33+I34</f>
        <v>0</v>
      </c>
      <c r="J32" s="15"/>
    </row>
    <row r="33" spans="1:10" s="6" customFormat="1" ht="37.5">
      <c r="A33" s="81"/>
      <c r="B33" s="81"/>
      <c r="C33" s="25" t="s">
        <v>132</v>
      </c>
      <c r="D33" s="25" t="s">
        <v>87</v>
      </c>
      <c r="E33" s="26">
        <f>F33+G33</f>
        <v>260</v>
      </c>
      <c r="F33" s="26"/>
      <c r="G33" s="26">
        <f t="shared" si="2"/>
        <v>260</v>
      </c>
      <c r="H33" s="28">
        <v>260</v>
      </c>
      <c r="I33" s="26">
        <v>0</v>
      </c>
      <c r="J33" s="36"/>
    </row>
    <row r="34" spans="1:10" s="6" customFormat="1" ht="37.5">
      <c r="A34" s="81"/>
      <c r="B34" s="81"/>
      <c r="C34" s="25" t="s">
        <v>133</v>
      </c>
      <c r="D34" s="25" t="s">
        <v>87</v>
      </c>
      <c r="E34" s="26">
        <f>F34+G34</f>
        <v>450</v>
      </c>
      <c r="F34" s="26"/>
      <c r="G34" s="26">
        <f t="shared" si="2"/>
        <v>450</v>
      </c>
      <c r="H34" s="28">
        <v>450</v>
      </c>
      <c r="I34" s="26">
        <v>0</v>
      </c>
      <c r="J34" s="37"/>
    </row>
    <row r="35" spans="1:10" ht="37.5">
      <c r="A35" s="81"/>
      <c r="B35" s="18" t="s">
        <v>134</v>
      </c>
      <c r="C35" s="20" t="s">
        <v>135</v>
      </c>
      <c r="D35" s="20" t="s">
        <v>87</v>
      </c>
      <c r="E35" s="19">
        <f>F35+G35</f>
        <v>565</v>
      </c>
      <c r="F35" s="19"/>
      <c r="G35" s="19">
        <f t="shared" si="2"/>
        <v>565</v>
      </c>
      <c r="H35" s="23">
        <v>565</v>
      </c>
      <c r="I35" s="19">
        <v>0</v>
      </c>
      <c r="J35" s="34"/>
    </row>
    <row r="36" spans="1:10" ht="37.5">
      <c r="A36" s="81"/>
      <c r="B36" s="18" t="s">
        <v>136</v>
      </c>
      <c r="C36" s="20" t="s">
        <v>137</v>
      </c>
      <c r="D36" s="20" t="s">
        <v>87</v>
      </c>
      <c r="E36" s="19">
        <f>F36+G36</f>
        <v>795</v>
      </c>
      <c r="F36" s="19"/>
      <c r="G36" s="19">
        <f t="shared" si="2"/>
        <v>795</v>
      </c>
      <c r="H36" s="19">
        <v>505</v>
      </c>
      <c r="I36" s="19">
        <v>290</v>
      </c>
      <c r="J36" s="33" t="s">
        <v>88</v>
      </c>
    </row>
    <row r="37" spans="1:10" ht="18.75">
      <c r="A37" s="80" t="s">
        <v>63</v>
      </c>
      <c r="B37" s="76" t="s">
        <v>138</v>
      </c>
      <c r="C37" s="77"/>
      <c r="D37" s="77"/>
      <c r="E37" s="14">
        <f>E38</f>
        <v>830</v>
      </c>
      <c r="F37" s="14">
        <f>F38</f>
        <v>0</v>
      </c>
      <c r="G37" s="14">
        <f>G38</f>
        <v>830</v>
      </c>
      <c r="H37" s="14">
        <f>H38</f>
        <v>765</v>
      </c>
      <c r="I37" s="14">
        <f>I38</f>
        <v>65</v>
      </c>
      <c r="J37" s="15"/>
    </row>
    <row r="38" spans="1:10" ht="37.5">
      <c r="A38" s="81"/>
      <c r="B38" s="18" t="s">
        <v>139</v>
      </c>
      <c r="C38" s="20" t="s">
        <v>140</v>
      </c>
      <c r="D38" s="20" t="s">
        <v>87</v>
      </c>
      <c r="E38" s="19">
        <f>F38+G38</f>
        <v>830</v>
      </c>
      <c r="F38" s="19"/>
      <c r="G38" s="19">
        <f>H38+I38</f>
        <v>830</v>
      </c>
      <c r="H38" s="19">
        <v>765</v>
      </c>
      <c r="I38" s="19">
        <v>65</v>
      </c>
      <c r="J38" s="33" t="s">
        <v>88</v>
      </c>
    </row>
    <row r="39" spans="1:10" ht="18.75">
      <c r="A39" s="80" t="s">
        <v>65</v>
      </c>
      <c r="B39" s="76" t="s">
        <v>141</v>
      </c>
      <c r="C39" s="77"/>
      <c r="D39" s="77"/>
      <c r="E39" s="14">
        <v>4615</v>
      </c>
      <c r="F39" s="14">
        <f>F40+F44+F45+F41+F42+F43+F46+F47+F48</f>
        <v>2290</v>
      </c>
      <c r="G39" s="14">
        <f>G40+G44+G45+G41+G42+G43+G46+G47+G48</f>
        <v>2325</v>
      </c>
      <c r="H39" s="14">
        <f>H40+H44+H45+H41+H42+H43+H46+H47+H48</f>
        <v>1980</v>
      </c>
      <c r="I39" s="14">
        <f>I40+I44+I45+I41+I42+I43+I46+I47+I48</f>
        <v>345</v>
      </c>
      <c r="J39" s="15"/>
    </row>
    <row r="40" spans="1:10" ht="37.5">
      <c r="A40" s="81"/>
      <c r="B40" s="21" t="s">
        <v>142</v>
      </c>
      <c r="C40" s="20" t="s">
        <v>143</v>
      </c>
      <c r="D40" s="20" t="s">
        <v>94</v>
      </c>
      <c r="E40" s="19">
        <f>F40+G40</f>
        <v>1000</v>
      </c>
      <c r="F40" s="23">
        <v>1000</v>
      </c>
      <c r="G40" s="19"/>
      <c r="H40" s="19"/>
      <c r="I40" s="19"/>
      <c r="J40" s="34"/>
    </row>
    <row r="41" spans="1:10" ht="37.5">
      <c r="A41" s="81"/>
      <c r="B41" s="18" t="s">
        <v>144</v>
      </c>
      <c r="C41" s="20" t="s">
        <v>145</v>
      </c>
      <c r="D41" s="20" t="s">
        <v>94</v>
      </c>
      <c r="E41" s="19">
        <v>625</v>
      </c>
      <c r="F41" s="23">
        <v>525</v>
      </c>
      <c r="G41" s="19"/>
      <c r="H41" s="19"/>
      <c r="I41" s="19"/>
      <c r="J41" s="34"/>
    </row>
    <row r="42" spans="1:10" ht="37.5">
      <c r="A42" s="81"/>
      <c r="B42" s="18" t="s">
        <v>146</v>
      </c>
      <c r="C42" s="20" t="s">
        <v>147</v>
      </c>
      <c r="D42" s="20" t="s">
        <v>94</v>
      </c>
      <c r="E42" s="19">
        <f>F42+G42</f>
        <v>505</v>
      </c>
      <c r="F42" s="23">
        <v>505</v>
      </c>
      <c r="G42" s="19"/>
      <c r="H42" s="19"/>
      <c r="I42" s="19"/>
      <c r="J42" s="34"/>
    </row>
    <row r="43" spans="1:10" ht="37.5">
      <c r="A43" s="81"/>
      <c r="B43" s="18" t="s">
        <v>148</v>
      </c>
      <c r="C43" s="20" t="s">
        <v>149</v>
      </c>
      <c r="D43" s="20" t="s">
        <v>94</v>
      </c>
      <c r="E43" s="19">
        <v>320</v>
      </c>
      <c r="F43" s="23">
        <v>260</v>
      </c>
      <c r="G43" s="19"/>
      <c r="H43" s="19"/>
      <c r="I43" s="19"/>
      <c r="J43" s="34"/>
    </row>
    <row r="44" spans="1:10" ht="37.5">
      <c r="A44" s="81"/>
      <c r="B44" s="21" t="s">
        <v>150</v>
      </c>
      <c r="C44" s="20" t="s">
        <v>151</v>
      </c>
      <c r="D44" s="20" t="s">
        <v>87</v>
      </c>
      <c r="E44" s="19">
        <f>F44+G44</f>
        <v>485</v>
      </c>
      <c r="F44" s="19"/>
      <c r="G44" s="19">
        <f>H44+I44</f>
        <v>485</v>
      </c>
      <c r="H44" s="19">
        <v>485</v>
      </c>
      <c r="I44" s="19">
        <v>0</v>
      </c>
      <c r="J44" s="34"/>
    </row>
    <row r="45" spans="1:10" s="6" customFormat="1" ht="37.5">
      <c r="A45" s="81"/>
      <c r="B45" s="29" t="s">
        <v>152</v>
      </c>
      <c r="C45" s="25" t="s">
        <v>153</v>
      </c>
      <c r="D45" s="25" t="s">
        <v>87</v>
      </c>
      <c r="E45" s="26">
        <f>F45+G45</f>
        <v>270</v>
      </c>
      <c r="F45" s="26"/>
      <c r="G45" s="26">
        <f>H45+I45</f>
        <v>270</v>
      </c>
      <c r="H45" s="26">
        <v>270</v>
      </c>
      <c r="I45" s="26">
        <v>0</v>
      </c>
      <c r="J45" s="37"/>
    </row>
    <row r="46" spans="1:10" s="6" customFormat="1" ht="37.5">
      <c r="A46" s="81"/>
      <c r="B46" s="29" t="s">
        <v>154</v>
      </c>
      <c r="C46" s="25" t="s">
        <v>155</v>
      </c>
      <c r="D46" s="25" t="s">
        <v>87</v>
      </c>
      <c r="E46" s="26">
        <f>F46+G46</f>
        <v>245</v>
      </c>
      <c r="F46" s="26"/>
      <c r="G46" s="26">
        <f>H46+I46</f>
        <v>245</v>
      </c>
      <c r="H46" s="26">
        <v>245</v>
      </c>
      <c r="I46" s="26">
        <v>0</v>
      </c>
      <c r="J46" s="35"/>
    </row>
    <row r="47" spans="1:10" ht="37.5">
      <c r="A47" s="81"/>
      <c r="B47" s="21" t="s">
        <v>156</v>
      </c>
      <c r="C47" s="20" t="s">
        <v>157</v>
      </c>
      <c r="D47" s="20" t="s">
        <v>87</v>
      </c>
      <c r="E47" s="19">
        <f>F47+G47</f>
        <v>655</v>
      </c>
      <c r="F47" s="19"/>
      <c r="G47" s="19">
        <f>H47+I47</f>
        <v>655</v>
      </c>
      <c r="H47" s="23">
        <v>655</v>
      </c>
      <c r="I47" s="19">
        <v>0</v>
      </c>
      <c r="J47" s="34"/>
    </row>
    <row r="48" spans="1:10" s="6" customFormat="1" ht="37.5">
      <c r="A48" s="81"/>
      <c r="B48" s="29" t="s">
        <v>158</v>
      </c>
      <c r="C48" s="25" t="s">
        <v>159</v>
      </c>
      <c r="D48" s="25" t="s">
        <v>87</v>
      </c>
      <c r="E48" s="26">
        <f>F48+G48</f>
        <v>670</v>
      </c>
      <c r="F48" s="26"/>
      <c r="G48" s="26">
        <f>H48+I48</f>
        <v>670</v>
      </c>
      <c r="H48" s="26">
        <v>325</v>
      </c>
      <c r="I48" s="26">
        <v>345</v>
      </c>
      <c r="J48" s="35" t="s">
        <v>88</v>
      </c>
    </row>
    <row r="49" spans="1:10" ht="18.75">
      <c r="A49" s="78" t="s">
        <v>64</v>
      </c>
      <c r="B49" s="76" t="s">
        <v>160</v>
      </c>
      <c r="C49" s="77"/>
      <c r="D49" s="77"/>
      <c r="E49" s="14">
        <f>E50+E51+E52+E53</f>
        <v>2000</v>
      </c>
      <c r="F49" s="14">
        <f>F50+F51+F52+F53</f>
        <v>0</v>
      </c>
      <c r="G49" s="14">
        <f>G50+G51+G52+G53</f>
        <v>2000</v>
      </c>
      <c r="H49" s="14">
        <f>H50+H51+H52+H53</f>
        <v>1665</v>
      </c>
      <c r="I49" s="14">
        <f>I50+I51+I52+I53</f>
        <v>335</v>
      </c>
      <c r="J49" s="15"/>
    </row>
    <row r="50" spans="1:10" ht="37.5">
      <c r="A50" s="79"/>
      <c r="B50" s="18" t="s">
        <v>161</v>
      </c>
      <c r="C50" s="20" t="s">
        <v>162</v>
      </c>
      <c r="D50" s="20" t="s">
        <v>87</v>
      </c>
      <c r="E50" s="19">
        <f>F50+G50</f>
        <v>475</v>
      </c>
      <c r="F50" s="19"/>
      <c r="G50" s="19">
        <f>H50+I50</f>
        <v>475</v>
      </c>
      <c r="H50" s="19">
        <v>475</v>
      </c>
      <c r="I50" s="19">
        <v>0</v>
      </c>
      <c r="J50" s="34"/>
    </row>
    <row r="51" spans="1:10" ht="37.5">
      <c r="A51" s="79"/>
      <c r="B51" s="18" t="s">
        <v>163</v>
      </c>
      <c r="C51" s="20" t="s">
        <v>164</v>
      </c>
      <c r="D51" s="20" t="s">
        <v>87</v>
      </c>
      <c r="E51" s="19">
        <f>F51+G51</f>
        <v>445</v>
      </c>
      <c r="F51" s="19"/>
      <c r="G51" s="19">
        <f>H51+I51</f>
        <v>445</v>
      </c>
      <c r="H51" s="19">
        <v>445</v>
      </c>
      <c r="I51" s="19">
        <v>0</v>
      </c>
      <c r="J51" s="34"/>
    </row>
    <row r="52" spans="1:10" ht="37.5">
      <c r="A52" s="79"/>
      <c r="B52" s="18" t="s">
        <v>165</v>
      </c>
      <c r="C52" s="20" t="s">
        <v>166</v>
      </c>
      <c r="D52" s="20" t="s">
        <v>87</v>
      </c>
      <c r="E52" s="19">
        <f>F52+G52</f>
        <v>285</v>
      </c>
      <c r="F52" s="19"/>
      <c r="G52" s="19">
        <f>H52+I52</f>
        <v>285</v>
      </c>
      <c r="H52" s="19">
        <v>285</v>
      </c>
      <c r="I52" s="19">
        <v>0</v>
      </c>
      <c r="J52" s="34"/>
    </row>
    <row r="53" spans="1:10" ht="37.5">
      <c r="A53" s="79"/>
      <c r="B53" s="18" t="s">
        <v>167</v>
      </c>
      <c r="C53" s="20" t="s">
        <v>168</v>
      </c>
      <c r="D53" s="20" t="s">
        <v>87</v>
      </c>
      <c r="E53" s="19">
        <f>F53+G53</f>
        <v>795</v>
      </c>
      <c r="F53" s="19"/>
      <c r="G53" s="19">
        <f>H53+I53</f>
        <v>795</v>
      </c>
      <c r="H53" s="19">
        <v>460</v>
      </c>
      <c r="I53" s="19">
        <v>335</v>
      </c>
      <c r="J53" s="33" t="s">
        <v>88</v>
      </c>
    </row>
    <row r="54" spans="1:10" ht="18.75">
      <c r="A54" s="80" t="s">
        <v>67</v>
      </c>
      <c r="B54" s="76" t="s">
        <v>169</v>
      </c>
      <c r="C54" s="77"/>
      <c r="D54" s="77"/>
      <c r="E54" s="14">
        <f>E55+E56+E57</f>
        <v>3005</v>
      </c>
      <c r="F54" s="14">
        <f>F55+F56+F57</f>
        <v>0</v>
      </c>
      <c r="G54" s="14">
        <f>G55+G56+G57</f>
        <v>3005</v>
      </c>
      <c r="H54" s="14">
        <f>H55+H56+H57</f>
        <v>1885</v>
      </c>
      <c r="I54" s="14">
        <f>I55+I56+I57</f>
        <v>1120</v>
      </c>
      <c r="J54" s="15"/>
    </row>
    <row r="55" spans="1:10" ht="37.5">
      <c r="A55" s="81"/>
      <c r="B55" s="18" t="s">
        <v>170</v>
      </c>
      <c r="C55" s="20" t="s">
        <v>171</v>
      </c>
      <c r="D55" s="20" t="s">
        <v>87</v>
      </c>
      <c r="E55" s="19">
        <f>F55+G55</f>
        <v>880</v>
      </c>
      <c r="F55" s="19"/>
      <c r="G55" s="19">
        <f>H55+I55</f>
        <v>880</v>
      </c>
      <c r="H55" s="19">
        <v>645</v>
      </c>
      <c r="I55" s="19">
        <v>235</v>
      </c>
      <c r="J55" s="33" t="s">
        <v>88</v>
      </c>
    </row>
    <row r="56" spans="1:10" ht="37.5">
      <c r="A56" s="81"/>
      <c r="B56" s="18" t="s">
        <v>172</v>
      </c>
      <c r="C56" s="20" t="s">
        <v>173</v>
      </c>
      <c r="D56" s="20" t="s">
        <v>87</v>
      </c>
      <c r="E56" s="19">
        <f>F56+G56</f>
        <v>1355</v>
      </c>
      <c r="F56" s="19"/>
      <c r="G56" s="19">
        <f>H56+I56</f>
        <v>1355</v>
      </c>
      <c r="H56" s="23">
        <v>760</v>
      </c>
      <c r="I56" s="19">
        <v>595</v>
      </c>
      <c r="J56" s="33" t="s">
        <v>88</v>
      </c>
    </row>
    <row r="57" spans="1:10" s="6" customFormat="1" ht="37.5">
      <c r="A57" s="81"/>
      <c r="B57" s="24" t="s">
        <v>174</v>
      </c>
      <c r="C57" s="25" t="s">
        <v>175</v>
      </c>
      <c r="D57" s="25" t="s">
        <v>87</v>
      </c>
      <c r="E57" s="26">
        <f>F57+G57</f>
        <v>770</v>
      </c>
      <c r="F57" s="30"/>
      <c r="G57" s="26">
        <f>H57+I57</f>
        <v>770</v>
      </c>
      <c r="H57" s="31">
        <v>480</v>
      </c>
      <c r="I57" s="26">
        <v>290</v>
      </c>
      <c r="J57" s="35" t="s">
        <v>88</v>
      </c>
    </row>
    <row r="58" spans="1:10" ht="18.75">
      <c r="A58" s="80" t="s">
        <v>66</v>
      </c>
      <c r="B58" s="76" t="s">
        <v>176</v>
      </c>
      <c r="C58" s="77"/>
      <c r="D58" s="77"/>
      <c r="E58" s="14">
        <f>E59+E62+E63+E64+E65+E66+E67+E68+E69+E70+E71+E72</f>
        <v>6950</v>
      </c>
      <c r="F58" s="14">
        <f>F59+F62+F63+F64+F65+F66+F67+F68+F69+F70+F71+F72</f>
        <v>0</v>
      </c>
      <c r="G58" s="14">
        <f>G59+G62+G63+G64+G65+G66+G67+G68+G69+G70+G71+G72</f>
        <v>6950</v>
      </c>
      <c r="H58" s="14">
        <f>H59+H62+H63+H64+H65+H66+H67+H68+H69+H70+H71+H72</f>
        <v>5355</v>
      </c>
      <c r="I58" s="14">
        <f>I59+I62+I63+I64+I65+I66+I67+I68+I69+I70+I71+I72</f>
        <v>1595</v>
      </c>
      <c r="J58" s="15"/>
    </row>
    <row r="59" spans="1:10" ht="18.75">
      <c r="A59" s="81"/>
      <c r="B59" s="80" t="s">
        <v>177</v>
      </c>
      <c r="C59" s="76" t="s">
        <v>178</v>
      </c>
      <c r="D59" s="77"/>
      <c r="E59" s="14">
        <f>E60+E61</f>
        <v>380</v>
      </c>
      <c r="F59" s="14">
        <f>F60+F61</f>
        <v>0</v>
      </c>
      <c r="G59" s="14">
        <f>G60+G61</f>
        <v>380</v>
      </c>
      <c r="H59" s="14">
        <f>H60+H61</f>
        <v>380</v>
      </c>
      <c r="I59" s="14">
        <f>I60+I61</f>
        <v>0</v>
      </c>
      <c r="J59" s="15"/>
    </row>
    <row r="60" spans="1:10" s="6" customFormat="1" ht="37.5">
      <c r="A60" s="81"/>
      <c r="B60" s="81"/>
      <c r="C60" s="25" t="s">
        <v>179</v>
      </c>
      <c r="D60" s="25" t="s">
        <v>87</v>
      </c>
      <c r="E60" s="26">
        <f t="shared" ref="E60:E72" si="3">F60+G60</f>
        <v>190</v>
      </c>
      <c r="F60" s="26"/>
      <c r="G60" s="26">
        <f t="shared" ref="G60:G72" si="4">H60+I60</f>
        <v>190</v>
      </c>
      <c r="H60" s="26">
        <v>190</v>
      </c>
      <c r="I60" s="26">
        <v>0</v>
      </c>
      <c r="J60" s="36"/>
    </row>
    <row r="61" spans="1:10" s="6" customFormat="1" ht="37.5">
      <c r="A61" s="81"/>
      <c r="B61" s="81"/>
      <c r="C61" s="25" t="s">
        <v>180</v>
      </c>
      <c r="D61" s="25" t="s">
        <v>87</v>
      </c>
      <c r="E61" s="26">
        <f t="shared" si="3"/>
        <v>190</v>
      </c>
      <c r="F61" s="26"/>
      <c r="G61" s="26">
        <f t="shared" si="4"/>
        <v>190</v>
      </c>
      <c r="H61" s="26">
        <v>190</v>
      </c>
      <c r="I61" s="26">
        <v>0</v>
      </c>
      <c r="J61" s="36"/>
    </row>
    <row r="62" spans="1:10" s="6" customFormat="1" ht="37.5">
      <c r="A62" s="81"/>
      <c r="B62" s="24" t="s">
        <v>181</v>
      </c>
      <c r="C62" s="25" t="s">
        <v>182</v>
      </c>
      <c r="D62" s="25" t="s">
        <v>87</v>
      </c>
      <c r="E62" s="26">
        <f t="shared" si="3"/>
        <v>260</v>
      </c>
      <c r="F62" s="26"/>
      <c r="G62" s="26">
        <f t="shared" si="4"/>
        <v>260</v>
      </c>
      <c r="H62" s="26">
        <v>260</v>
      </c>
      <c r="I62" s="26">
        <v>0</v>
      </c>
      <c r="J62" s="37"/>
    </row>
    <row r="63" spans="1:10" ht="37.5">
      <c r="A63" s="81"/>
      <c r="B63" s="18" t="s">
        <v>183</v>
      </c>
      <c r="C63" s="20" t="s">
        <v>184</v>
      </c>
      <c r="D63" s="20" t="s">
        <v>87</v>
      </c>
      <c r="E63" s="19">
        <f t="shared" si="3"/>
        <v>510</v>
      </c>
      <c r="F63" s="32"/>
      <c r="G63" s="19">
        <f t="shared" si="4"/>
        <v>510</v>
      </c>
      <c r="H63" s="32">
        <v>275</v>
      </c>
      <c r="I63" s="19">
        <v>235</v>
      </c>
      <c r="J63" s="33" t="s">
        <v>88</v>
      </c>
    </row>
    <row r="64" spans="1:10" ht="37.5">
      <c r="A64" s="81"/>
      <c r="B64" s="18" t="s">
        <v>185</v>
      </c>
      <c r="C64" s="20" t="s">
        <v>186</v>
      </c>
      <c r="D64" s="20" t="s">
        <v>87</v>
      </c>
      <c r="E64" s="19">
        <f t="shared" si="3"/>
        <v>830</v>
      </c>
      <c r="F64" s="19"/>
      <c r="G64" s="19">
        <f t="shared" si="4"/>
        <v>830</v>
      </c>
      <c r="H64" s="23">
        <v>635</v>
      </c>
      <c r="I64" s="19">
        <v>195</v>
      </c>
      <c r="J64" s="33" t="s">
        <v>88</v>
      </c>
    </row>
    <row r="65" spans="1:10" ht="37.5">
      <c r="A65" s="81"/>
      <c r="B65" s="18" t="s">
        <v>187</v>
      </c>
      <c r="C65" s="20" t="s">
        <v>188</v>
      </c>
      <c r="D65" s="20" t="s">
        <v>87</v>
      </c>
      <c r="E65" s="19">
        <f t="shared" si="3"/>
        <v>675</v>
      </c>
      <c r="F65" s="19"/>
      <c r="G65" s="19">
        <f t="shared" si="4"/>
        <v>675</v>
      </c>
      <c r="H65" s="19">
        <v>505</v>
      </c>
      <c r="I65" s="19">
        <v>170</v>
      </c>
      <c r="J65" s="33" t="s">
        <v>88</v>
      </c>
    </row>
    <row r="66" spans="1:10" ht="37.5">
      <c r="A66" s="81"/>
      <c r="B66" s="18" t="s">
        <v>189</v>
      </c>
      <c r="C66" s="20" t="s">
        <v>190</v>
      </c>
      <c r="D66" s="20" t="s">
        <v>87</v>
      </c>
      <c r="E66" s="19">
        <f t="shared" si="3"/>
        <v>1145</v>
      </c>
      <c r="F66" s="32"/>
      <c r="G66" s="19">
        <f t="shared" si="4"/>
        <v>1145</v>
      </c>
      <c r="H66" s="38">
        <v>630</v>
      </c>
      <c r="I66" s="19">
        <v>515</v>
      </c>
      <c r="J66" s="33" t="s">
        <v>88</v>
      </c>
    </row>
    <row r="67" spans="1:10" ht="37.5">
      <c r="A67" s="81"/>
      <c r="B67" s="18" t="s">
        <v>191</v>
      </c>
      <c r="C67" s="20" t="s">
        <v>192</v>
      </c>
      <c r="D67" s="20" t="s">
        <v>87</v>
      </c>
      <c r="E67" s="19">
        <f t="shared" si="3"/>
        <v>795</v>
      </c>
      <c r="F67" s="19"/>
      <c r="G67" s="19">
        <f t="shared" si="4"/>
        <v>795</v>
      </c>
      <c r="H67" s="19">
        <v>470</v>
      </c>
      <c r="I67" s="19">
        <v>325</v>
      </c>
      <c r="J67" s="33" t="s">
        <v>88</v>
      </c>
    </row>
    <row r="68" spans="1:10" ht="37.5">
      <c r="A68" s="81"/>
      <c r="B68" s="18" t="s">
        <v>193</v>
      </c>
      <c r="C68" s="20" t="s">
        <v>194</v>
      </c>
      <c r="D68" s="20" t="s">
        <v>87</v>
      </c>
      <c r="E68" s="19">
        <f t="shared" si="3"/>
        <v>685</v>
      </c>
      <c r="F68" s="19"/>
      <c r="G68" s="19">
        <f t="shared" si="4"/>
        <v>685</v>
      </c>
      <c r="H68" s="23">
        <v>540</v>
      </c>
      <c r="I68" s="19">
        <v>145</v>
      </c>
      <c r="J68" s="33" t="s">
        <v>195</v>
      </c>
    </row>
    <row r="69" spans="1:10" ht="37.5">
      <c r="A69" s="81"/>
      <c r="B69" s="18" t="s">
        <v>196</v>
      </c>
      <c r="C69" s="20" t="s">
        <v>197</v>
      </c>
      <c r="D69" s="20" t="s">
        <v>87</v>
      </c>
      <c r="E69" s="19">
        <f t="shared" si="3"/>
        <v>425</v>
      </c>
      <c r="F69" s="32"/>
      <c r="G69" s="19">
        <f t="shared" si="4"/>
        <v>425</v>
      </c>
      <c r="H69" s="32">
        <v>425</v>
      </c>
      <c r="I69" s="19">
        <v>0</v>
      </c>
      <c r="J69" s="34"/>
    </row>
    <row r="70" spans="1:10" ht="37.5">
      <c r="A70" s="81"/>
      <c r="B70" s="18" t="s">
        <v>198</v>
      </c>
      <c r="C70" s="20" t="s">
        <v>199</v>
      </c>
      <c r="D70" s="20" t="s">
        <v>87</v>
      </c>
      <c r="E70" s="19">
        <f t="shared" si="3"/>
        <v>410</v>
      </c>
      <c r="F70" s="32"/>
      <c r="G70" s="19">
        <f t="shared" si="4"/>
        <v>410</v>
      </c>
      <c r="H70" s="32">
        <v>400</v>
      </c>
      <c r="I70" s="19">
        <v>10</v>
      </c>
      <c r="J70" s="33" t="s">
        <v>88</v>
      </c>
    </row>
    <row r="71" spans="1:10" ht="37.5">
      <c r="A71" s="81"/>
      <c r="B71" s="18" t="s">
        <v>200</v>
      </c>
      <c r="C71" s="20" t="s">
        <v>201</v>
      </c>
      <c r="D71" s="20" t="s">
        <v>87</v>
      </c>
      <c r="E71" s="19">
        <f t="shared" si="3"/>
        <v>405</v>
      </c>
      <c r="F71" s="19"/>
      <c r="G71" s="19">
        <f t="shared" si="4"/>
        <v>405</v>
      </c>
      <c r="H71" s="19">
        <v>405</v>
      </c>
      <c r="I71" s="19">
        <v>0</v>
      </c>
      <c r="J71" s="15"/>
    </row>
    <row r="72" spans="1:10" ht="37.5">
      <c r="A72" s="81"/>
      <c r="B72" s="18" t="s">
        <v>202</v>
      </c>
      <c r="C72" s="20" t="s">
        <v>203</v>
      </c>
      <c r="D72" s="20" t="s">
        <v>87</v>
      </c>
      <c r="E72" s="19">
        <f t="shared" si="3"/>
        <v>430</v>
      </c>
      <c r="F72" s="19"/>
      <c r="G72" s="19">
        <f t="shared" si="4"/>
        <v>430</v>
      </c>
      <c r="H72" s="23">
        <v>430</v>
      </c>
      <c r="I72" s="19">
        <v>0</v>
      </c>
      <c r="J72" s="34"/>
    </row>
    <row r="73" spans="1:10" ht="18.75">
      <c r="A73" s="80" t="s">
        <v>204</v>
      </c>
      <c r="B73" s="76" t="s">
        <v>205</v>
      </c>
      <c r="C73" s="77"/>
      <c r="D73" s="77"/>
      <c r="E73" s="14">
        <f>E74+E75+E76+E77+E78+E79+E80+E81</f>
        <v>4595</v>
      </c>
      <c r="F73" s="14">
        <f>F74+F75+F76+F77+F78+F79+F80+F81</f>
        <v>0</v>
      </c>
      <c r="G73" s="14">
        <f>G74+G75+G76+G77+G78+G79+G80+G81</f>
        <v>4595</v>
      </c>
      <c r="H73" s="14">
        <f>H74+H75+H76+H77+H78+H79+H80+H81</f>
        <v>4595</v>
      </c>
      <c r="I73" s="14">
        <f>I74+I75+I76+I77+I78+I79+I80+I81</f>
        <v>0</v>
      </c>
      <c r="J73" s="15"/>
    </row>
    <row r="74" spans="1:10" s="6" customFormat="1" ht="37.5">
      <c r="A74" s="81"/>
      <c r="B74" s="24" t="s">
        <v>206</v>
      </c>
      <c r="C74" s="25" t="s">
        <v>207</v>
      </c>
      <c r="D74" s="25" t="s">
        <v>87</v>
      </c>
      <c r="E74" s="26">
        <f t="shared" ref="E74:E81" si="5">F74+G74</f>
        <v>255</v>
      </c>
      <c r="F74" s="26"/>
      <c r="G74" s="26">
        <f t="shared" ref="G74:G81" si="6">H74+I74</f>
        <v>255</v>
      </c>
      <c r="H74" s="26">
        <v>255</v>
      </c>
      <c r="I74" s="26">
        <v>0</v>
      </c>
      <c r="J74" s="37"/>
    </row>
    <row r="75" spans="1:10" ht="37.5">
      <c r="A75" s="81"/>
      <c r="B75" s="18" t="s">
        <v>208</v>
      </c>
      <c r="C75" s="20" t="s">
        <v>209</v>
      </c>
      <c r="D75" s="20" t="s">
        <v>87</v>
      </c>
      <c r="E75" s="19">
        <f t="shared" si="5"/>
        <v>535</v>
      </c>
      <c r="F75" s="19"/>
      <c r="G75" s="19">
        <f t="shared" si="6"/>
        <v>535</v>
      </c>
      <c r="H75" s="19">
        <v>535</v>
      </c>
      <c r="I75" s="19">
        <v>0</v>
      </c>
      <c r="J75" s="34"/>
    </row>
    <row r="76" spans="1:10" ht="37.5">
      <c r="A76" s="81"/>
      <c r="B76" s="18" t="s">
        <v>210</v>
      </c>
      <c r="C76" s="20" t="s">
        <v>211</v>
      </c>
      <c r="D76" s="20" t="s">
        <v>87</v>
      </c>
      <c r="E76" s="19">
        <f t="shared" si="5"/>
        <v>525</v>
      </c>
      <c r="F76" s="19"/>
      <c r="G76" s="19">
        <f t="shared" si="6"/>
        <v>525</v>
      </c>
      <c r="H76" s="23">
        <v>525</v>
      </c>
      <c r="I76" s="19">
        <v>0</v>
      </c>
      <c r="J76" s="34"/>
    </row>
    <row r="77" spans="1:10" ht="37.5">
      <c r="A77" s="81"/>
      <c r="B77" s="18" t="s">
        <v>212</v>
      </c>
      <c r="C77" s="20" t="s">
        <v>213</v>
      </c>
      <c r="D77" s="20" t="s">
        <v>87</v>
      </c>
      <c r="E77" s="19">
        <f t="shared" si="5"/>
        <v>1045</v>
      </c>
      <c r="F77" s="19"/>
      <c r="G77" s="19">
        <f t="shared" si="6"/>
        <v>1045</v>
      </c>
      <c r="H77" s="23">
        <v>1045</v>
      </c>
      <c r="I77" s="19">
        <v>0</v>
      </c>
      <c r="J77" s="34"/>
    </row>
    <row r="78" spans="1:10" ht="37.5">
      <c r="A78" s="81"/>
      <c r="B78" s="18" t="s">
        <v>214</v>
      </c>
      <c r="C78" s="20" t="s">
        <v>215</v>
      </c>
      <c r="D78" s="20" t="s">
        <v>87</v>
      </c>
      <c r="E78" s="19">
        <f t="shared" si="5"/>
        <v>535</v>
      </c>
      <c r="F78" s="19"/>
      <c r="G78" s="19">
        <f t="shared" si="6"/>
        <v>535</v>
      </c>
      <c r="H78" s="19">
        <v>535</v>
      </c>
      <c r="I78" s="19">
        <v>0</v>
      </c>
      <c r="J78" s="34"/>
    </row>
    <row r="79" spans="1:10" ht="37.5">
      <c r="A79" s="81"/>
      <c r="B79" s="18" t="s">
        <v>216</v>
      </c>
      <c r="C79" s="20" t="s">
        <v>217</v>
      </c>
      <c r="D79" s="20" t="s">
        <v>87</v>
      </c>
      <c r="E79" s="19">
        <f t="shared" si="5"/>
        <v>425</v>
      </c>
      <c r="F79" s="19"/>
      <c r="G79" s="19">
        <f t="shared" si="6"/>
        <v>425</v>
      </c>
      <c r="H79" s="23">
        <v>425</v>
      </c>
      <c r="I79" s="19">
        <v>0</v>
      </c>
      <c r="J79" s="34"/>
    </row>
    <row r="80" spans="1:10" ht="37.5">
      <c r="A80" s="81"/>
      <c r="B80" s="18" t="s">
        <v>218</v>
      </c>
      <c r="C80" s="20" t="s">
        <v>219</v>
      </c>
      <c r="D80" s="20" t="s">
        <v>87</v>
      </c>
      <c r="E80" s="19">
        <f t="shared" si="5"/>
        <v>710</v>
      </c>
      <c r="F80" s="19"/>
      <c r="G80" s="19">
        <f t="shared" si="6"/>
        <v>710</v>
      </c>
      <c r="H80" s="19">
        <v>710</v>
      </c>
      <c r="I80" s="19">
        <v>0</v>
      </c>
      <c r="J80" s="34"/>
    </row>
    <row r="81" spans="1:10" ht="37.5">
      <c r="A81" s="81"/>
      <c r="B81" s="18" t="s">
        <v>220</v>
      </c>
      <c r="C81" s="20" t="s">
        <v>221</v>
      </c>
      <c r="D81" s="20" t="s">
        <v>87</v>
      </c>
      <c r="E81" s="19">
        <f t="shared" si="5"/>
        <v>565</v>
      </c>
      <c r="F81" s="19"/>
      <c r="G81" s="19">
        <f t="shared" si="6"/>
        <v>565</v>
      </c>
      <c r="H81" s="19">
        <v>565</v>
      </c>
      <c r="I81" s="19">
        <v>0</v>
      </c>
      <c r="J81" s="34"/>
    </row>
  </sheetData>
  <mergeCells count="40">
    <mergeCell ref="A73:A81"/>
    <mergeCell ref="B4:B5"/>
    <mergeCell ref="B32:B34"/>
    <mergeCell ref="B59:B61"/>
    <mergeCell ref="A4:A5"/>
    <mergeCell ref="A7:A9"/>
    <mergeCell ref="A10:A11"/>
    <mergeCell ref="A12:A15"/>
    <mergeCell ref="A16:A25"/>
    <mergeCell ref="A26:A27"/>
    <mergeCell ref="B73:D73"/>
    <mergeCell ref="B12:D12"/>
    <mergeCell ref="B16:D16"/>
    <mergeCell ref="B26:D26"/>
    <mergeCell ref="B28:D28"/>
    <mergeCell ref="B31:D31"/>
    <mergeCell ref="A28:A30"/>
    <mergeCell ref="A31:A36"/>
    <mergeCell ref="A37:A38"/>
    <mergeCell ref="A39:A48"/>
    <mergeCell ref="C4:C5"/>
    <mergeCell ref="B58:D58"/>
    <mergeCell ref="B10:D10"/>
    <mergeCell ref="A49:A53"/>
    <mergeCell ref="A54:A57"/>
    <mergeCell ref="A58:A72"/>
    <mergeCell ref="C32:D32"/>
    <mergeCell ref="B37:D37"/>
    <mergeCell ref="B39:D39"/>
    <mergeCell ref="B49:D49"/>
    <mergeCell ref="B54:D54"/>
    <mergeCell ref="C59:D59"/>
    <mergeCell ref="A2:J2"/>
    <mergeCell ref="E3:J3"/>
    <mergeCell ref="G4:I4"/>
    <mergeCell ref="B7:D7"/>
    <mergeCell ref="D4:D5"/>
    <mergeCell ref="E4:E5"/>
    <mergeCell ref="F4:F5"/>
    <mergeCell ref="J4:J5"/>
  </mergeCells>
  <phoneticPr fontId="31" type="noConversion"/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A2" sqref="A2:E2"/>
    </sheetView>
  </sheetViews>
  <sheetFormatPr defaultRowHeight="13.5"/>
  <cols>
    <col min="1" max="1" width="9" style="1"/>
    <col min="2" max="2" width="23.875" style="1" customWidth="1"/>
    <col min="3" max="3" width="32.5" style="1" customWidth="1"/>
    <col min="4" max="4" width="12" style="1" customWidth="1"/>
    <col min="5" max="5" width="11.875" style="1" customWidth="1"/>
    <col min="6" max="16384" width="9" style="1"/>
  </cols>
  <sheetData>
    <row r="1" spans="1:5" ht="26.1" customHeight="1">
      <c r="A1" s="2" t="s">
        <v>222</v>
      </c>
    </row>
    <row r="2" spans="1:5" ht="69.75" customHeight="1">
      <c r="A2" s="82" t="s">
        <v>223</v>
      </c>
      <c r="B2" s="82"/>
      <c r="C2" s="82"/>
      <c r="D2" s="82"/>
      <c r="E2" s="82"/>
    </row>
    <row r="3" spans="1:5" ht="24" customHeight="1">
      <c r="A3" s="3"/>
      <c r="B3" s="3"/>
      <c r="C3" s="4"/>
      <c r="D3" s="83" t="s">
        <v>33</v>
      </c>
      <c r="E3" s="83"/>
    </row>
    <row r="4" spans="1:5" ht="35.25" customHeight="1">
      <c r="A4" s="5" t="s">
        <v>75</v>
      </c>
      <c r="B4" s="5" t="s">
        <v>76</v>
      </c>
      <c r="C4" s="5" t="s">
        <v>77</v>
      </c>
      <c r="D4" s="5" t="s">
        <v>224</v>
      </c>
      <c r="E4" s="5" t="s">
        <v>53</v>
      </c>
    </row>
    <row r="5" spans="1:5" ht="35.25" customHeight="1">
      <c r="A5" s="84" t="s">
        <v>229</v>
      </c>
      <c r="B5" s="58" t="s">
        <v>81</v>
      </c>
      <c r="C5" s="59"/>
      <c r="D5" s="60">
        <f>SUM(D6:D8)</f>
        <v>650</v>
      </c>
      <c r="E5" s="60"/>
    </row>
    <row r="6" spans="1:5" ht="35.25" customHeight="1">
      <c r="A6" s="85"/>
      <c r="B6" s="61" t="s">
        <v>225</v>
      </c>
      <c r="C6" s="60" t="s">
        <v>226</v>
      </c>
      <c r="D6" s="60">
        <v>150</v>
      </c>
      <c r="E6" s="60"/>
    </row>
    <row r="7" spans="1:5" ht="35.25" customHeight="1">
      <c r="A7" s="85"/>
      <c r="B7" s="60" t="s">
        <v>227</v>
      </c>
      <c r="C7" s="60" t="s">
        <v>226</v>
      </c>
      <c r="D7" s="60">
        <v>200</v>
      </c>
      <c r="E7" s="60"/>
    </row>
    <row r="8" spans="1:5" ht="35.25" customHeight="1">
      <c r="A8" s="85"/>
      <c r="B8" s="60" t="s">
        <v>228</v>
      </c>
      <c r="C8" s="60" t="s">
        <v>226</v>
      </c>
      <c r="D8" s="60">
        <v>300</v>
      </c>
      <c r="E8" s="60"/>
    </row>
  </sheetData>
  <mergeCells count="3">
    <mergeCell ref="A2:E2"/>
    <mergeCell ref="D3:E3"/>
    <mergeCell ref="A5:A8"/>
  </mergeCells>
  <phoneticPr fontId="31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土壤</vt:lpstr>
      <vt:lpstr>大气</vt:lpstr>
      <vt:lpstr>农村（中央）</vt:lpstr>
      <vt:lpstr>农村（省级）</vt:lpstr>
      <vt:lpstr>'农村（中央）'!Print_Titles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2019-07-02T00:38:20Z</cp:lastPrinted>
  <dcterms:created xsi:type="dcterms:W3CDTF">2006-09-13T11:21:00Z</dcterms:created>
  <dcterms:modified xsi:type="dcterms:W3CDTF">2019-07-02T00:38:22Z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