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土建装饰工程询价表" sheetId="1" r:id="rId1"/>
  </sheets>
  <definedNames>
    <definedName name="_xlnm.Print_Area" localSheetId="0">土建装饰工程询价表!$A:$J</definedName>
    <definedName name="_xlnm.Print_Titles" localSheetId="0">土建装饰工程询价表!$1:$5</definedName>
  </definedNames>
  <calcPr calcId="144525" fullCalcOnLoad="1"/>
</workbook>
</file>

<file path=xl/sharedStrings.xml><?xml version="1.0" encoding="utf-8"?>
<sst xmlns="http://schemas.openxmlformats.org/spreadsheetml/2006/main" count="244" uniqueCount="148">
  <si>
    <t>建设工程项目主材设备市场询价清单备案表</t>
  </si>
  <si>
    <t>序
号</t>
  </si>
  <si>
    <t>名称</t>
  </si>
  <si>
    <t>基本配置技术参数</t>
  </si>
  <si>
    <t>单
位</t>
  </si>
  <si>
    <t>数量</t>
  </si>
  <si>
    <t>单价（元）</t>
  </si>
  <si>
    <t>总价（元）</t>
  </si>
  <si>
    <t>备注</t>
  </si>
  <si>
    <t>报审价</t>
  </si>
  <si>
    <t>询价</t>
  </si>
  <si>
    <t>压型钢板</t>
  </si>
  <si>
    <t>0.6mm</t>
  </si>
  <si>
    <t>m2</t>
  </si>
  <si>
    <t>市场询价，除税价</t>
  </si>
  <si>
    <t>详见市场询价依据5</t>
  </si>
  <si>
    <t>1#建筑：8445m2，3#建筑：754m2，4#建筑：1332m2</t>
  </si>
  <si>
    <t>改性沥青防水卷材</t>
  </si>
  <si>
    <t>4厚 弹性体</t>
  </si>
  <si>
    <t>详见市场询价依据7</t>
  </si>
  <si>
    <t>4#建筑：6113m2，事故储液池建筑：65m2</t>
  </si>
  <si>
    <t>钢筋桁架模板</t>
  </si>
  <si>
    <t>0.5mm 含上下弦及腹杆钢筋</t>
  </si>
  <si>
    <t>详见市场询价依据9</t>
  </si>
  <si>
    <t>4#建筑</t>
  </si>
  <si>
    <t>200厚蒸压加气混凝土墙板墙</t>
  </si>
  <si>
    <t>1、200厚蒸压加气混凝土墙板
2、燃烧性能为不燃烧体；干密度：干密度级别B05，干密度500kg／m³；抗压强度平均值≥3.5MPa，单组最小值≥3.5MPa；传热系数0.16，自保温</t>
  </si>
  <si>
    <t>3#建筑</t>
  </si>
  <si>
    <t>人脸门禁一体机</t>
  </si>
  <si>
    <t>采用7寸TFT液晶屏,屏幕显示分辩率达到1024×600;摄像头采用 200万CMOS,支持真实宽动态;工作温度支持-30至70℃,可适应各种环境;支持IP65防护等级;支持自动补光,可有效降低环境光污染;支持10万个用户、10万张人脸、10万张卡、10万个密码、50个管理员、30万条记录;支持人脸、IC卡、密码、二维码等多种识别方式,并支持多种组合识别鉴权方式;支持显示人脸框,并实时检测最大人脸,支持识别区域及人脸目标大小设置;支持面部识别距离0.3m-2.0m;适应0.9m～2.4m身高范围(镜头安装高度1.4米);基于深度人脸识别算法,精准定位目标人脸360个以上关键点位置;人脸识别速度0.2秒,可实现无感通行;支持活体检测功能,支持手机照片、打印照片和视频防假;支持逆光、顺光等强光场景的稳定识别,场景适应性更广;支持门控安全模块扩展,防止暴力开门,提升通行安全;支持多种比对结果呈现模式及多种语音提示信息,适应多种场景,有效保障用户隐私;支持胁迫报警、 防拆报警、 闯入报警、 门超时报警、非法卡超次报警;支持来宾用户下发、巡逻用户下发、黑名单用户下发、VIP用户下发、普通用户下发、特殊用户;支持TCP/IP和WIFI接入网络,支持主动注册、P2P注册、DHCP;支持在线升级,USB升级;支持可视对讲功能</t>
  </si>
  <si>
    <t>台</t>
  </si>
  <si>
    <t>市场询价，含税价</t>
  </si>
  <si>
    <t>55寸拼接屏</t>
  </si>
  <si>
    <t>1.品名:3.5拼缝LCD显示单元
2.安装方式:机架
3.技术规格:屏幕尺寸55寸,LED光源;分辨率:1920×1080,双边拼缝≦3.5mm,水平可视角度≧178°,垂直可视角度≧178°,响应时间≦8ms; 亮度不低于700cd/m2,对比度不低于4000:1,图像显示清晰度≥950TVL,亮度鉴别等级≥11级</t>
  </si>
  <si>
    <t>喷淋水泵接合器</t>
  </si>
  <si>
    <t>SQS150-A</t>
  </si>
  <si>
    <t>套</t>
  </si>
  <si>
    <t>出入口道闸车牌识别和显示一体机</t>
  </si>
  <si>
    <t>工作电压 AC220V±10%,工作温度 -25℃~70℃,储运温度 -30℃~75℃,相对湿度 ≤95%，无凝露（常温下）
额定功率 200W（以实测为准）,通讯方式 TCP/IP、4G,LED显示屏 自定义显示内容,对讲模块 正面距控制机50cm的距离，语音播报音量为100dB,外壳防护等级 IPx4,车辆捕获率 ≥99%,车牌识别率 ≥99%,车牌识别图像像素 JPEG（1920×1080）   H264（720P、1080P）,环境适应性 通风孔+除雾风扇+防雨护罩,机箱材质 机身主体采用厚度1.2mm的高强度碳素钢板，喷涂麒麟金+乌金灰色,在补光灯与摄像头位置使用做透光处理、厚度为0.6mm的有机玻璃, 评估吸塑外壳的可能性,机箱工艺 钣金模具成型,高档喷粉工艺，喷涂厚度0.8mm~1.0mm,机箱方向 右向机箱,机身LOGO 捷顺新logo,控制机组成 控制机箱+网络摄像机+补光模块+车牌识别+LED显示屏,产品外形尺寸 1450mm（H）×358mm（L）×344mm（W）,包装尺寸 1560mm（H）×540mm（L）×490mm（W）,内置摄像机规格,摄像机中心高度 1080mm,镜头类型 2.7-13.5 mm自动变焦镜头（SONY290）,成像元件 1/3英寸COMS传感器,最低照度 彩色0.1Lux@F1.2,像素 200万,视频压缩格式 H.264，MPEG4
码流分辨率 1080P/30fps，720P/25fps,调节角度 角度上、下、左、右可调，调节范围为15度,内置补光模块规格,补光灯中心高度 425mm（以实测为准）,灯珠数量 高亮LED灯12颗,功率 15W,光通量 1449lm,开/关控制 光敏控制（外置式）,补光距离 5m处光照大于50LUX,调节角度 角度上、下、左、右可调，调节范围为15度,内置道闸规格,闸杆中心高度 920mm （以实测为准）,闸杆杆型杆长 直杆（不防撞、带胶条）≤4m,闸杆尺寸 80mm（L）*30mm（W）</t>
  </si>
  <si>
    <t xml:space="preserve">低压封闭式插接母线槽 </t>
  </si>
  <si>
    <t>63A</t>
  </si>
  <si>
    <t>m</t>
  </si>
  <si>
    <t>1250A</t>
  </si>
  <si>
    <t>光电感烟探测器</t>
  </si>
  <si>
    <t>JTY-GD-G3</t>
  </si>
  <si>
    <t>个</t>
  </si>
  <si>
    <t>制冷机组(两个20HP制冷机组组合）</t>
  </si>
  <si>
    <t xml:space="preserve">1.名称:制冷机组
2.规格:40HP
3.安装形式:落地式
4.质量:3t以内
5.隔振垫(器)、支架形式、材质:含隔振垫
</t>
  </si>
  <si>
    <t>冷风机</t>
  </si>
  <si>
    <t xml:space="preserve">1.名称:冷风机
2.型号:DD-200
</t>
  </si>
  <si>
    <t>控制柜</t>
  </si>
  <si>
    <t>保温隔热天棚面</t>
  </si>
  <si>
    <t>㎡</t>
  </si>
  <si>
    <t>保温隔热墙面</t>
  </si>
  <si>
    <t>低压进线柜1PD1/2PD1</t>
  </si>
  <si>
    <t>低压电熔柜</t>
  </si>
  <si>
    <t>高压PT柜AH3</t>
  </si>
  <si>
    <t>高压出线柜AH4</t>
  </si>
  <si>
    <t>高压进线柜AH1</t>
  </si>
  <si>
    <t>干式变压器T1/T2
1000KW</t>
  </si>
  <si>
    <t>1.名称:干式变压器
2.型号:T1/T2
3.容量(kV·A):1000
4.推荐品牌：民胜电气、大亚电气、共鸿电气</t>
  </si>
  <si>
    <t>铝合金防雨百叶</t>
  </si>
  <si>
    <t>市场询价，不含税价</t>
  </si>
  <si>
    <t>φ50*1不锈钢扶手+12厚钢化夹胶玻璃</t>
  </si>
  <si>
    <t>1.2m</t>
  </si>
  <si>
    <t>报审价为综合单价，询价为材料单价，不含税价</t>
  </si>
  <si>
    <t>金属氟碳漆</t>
  </si>
  <si>
    <t>kg</t>
  </si>
  <si>
    <t>304不锈钢挂件</t>
  </si>
  <si>
    <t>70*50*4mm</t>
  </si>
  <si>
    <t>130万高清网络枪式摄像机</t>
  </si>
  <si>
    <t>130万像素，两颗大功率第三代红外灯；红外距离30-50米，镜头4m-8m。</t>
  </si>
  <si>
    <t>慧讯网询价</t>
  </si>
  <si>
    <t>4路网络硬盘录像机</t>
  </si>
  <si>
    <t>①支持最大500M像素接入；②支持50M-100M网络接入宽带；③支持HDM1/VGA高清输出；④支持1SATA 1000M网口，1个USB2.0，1个USB3.0；⑤支持4路同步回放。</t>
  </si>
  <si>
    <t>慧讯网询价
品牌：大华
型号：DH-NVR4208-HDS2</t>
  </si>
  <si>
    <t>2T存储硬盘</t>
  </si>
  <si>
    <t>慧讯网询价
品牌：希捷</t>
  </si>
  <si>
    <t xml:space="preserve">五口交换机 </t>
  </si>
  <si>
    <t>TP-10046</t>
  </si>
  <si>
    <t>慧讯网询价
品牌：TP-LINK
型号：TL-SG1005M</t>
  </si>
  <si>
    <t>天井空调机</t>
  </si>
  <si>
    <t>采用陶瓷PTC电加热模式，安全性能大幅提升。内机噪声：35-55；制冷量/功率（W）:11500W/1068W;内机尺寸：840x290x840mm;外机尺寸：1034x1250x412mm。</t>
  </si>
  <si>
    <t>慧讯网询价
品牌：格力
型号：KFR-120TW</t>
  </si>
  <si>
    <t>全热交换新风除湿防霾一体机</t>
  </si>
  <si>
    <t>低噪离心风机，送风量1000m³/h，回风量800m³/h。除湿量60L/D，送风余压180Pa，噪音45分贝，可连接485通讯。除湿量90L/D，排水方式为负压排水。运行功率950W,尺寸；1280×675×375mm。</t>
  </si>
  <si>
    <t>慧讯网询价
品牌：格力
型号：XH-9B-1</t>
  </si>
  <si>
    <t>动物组织器官病变标本</t>
  </si>
  <si>
    <t>用完整未解剖过的尸体材料制作，制作精细，层次精楚，修整干净，适度漂白，不失真。有机玻璃盒封装。</t>
  </si>
  <si>
    <t>爱采购询价</t>
  </si>
  <si>
    <t>浸制标本</t>
  </si>
  <si>
    <t>1、植物标本采用透明有机玻璃和进口环保保存液封装。
2、采用新鲜植物全株或半株，经过杀生固定，定型，保存在环保无异味的保存液中，装置于高度清晰透亮的圆柱体玻璃标本瓶中，保持植物的原有茎、叶、花、果实的原型形态和红、黄、绿、紫、粉、橙等多种颜色的色泽，便于教学观察，使学生有种亲临其境的学习环境中。
3、瓶口密封采用快干高品质透明度极高的蜡密封，无漏渗液体现象；造型美观。
4、每种浸制植物均采用瓶身统一标准化透明PVC材质标签和独立标牌标签，内容显示用中文的种名、科名、别名、产地等、采集人、鉴定人等相关信息，符合药典描述。Φ120*450mm</t>
  </si>
  <si>
    <t>瓶</t>
  </si>
  <si>
    <t>植物病害包埋标本</t>
  </si>
  <si>
    <t>此标本打破传统保色防腐技术，环保型，不添加任何对人体有害物质，永久保持种子原形态。标本保存时间延长数年，观察形态更直观，便于教学与种子的研究。在墙上做造型，配套亮光制作</t>
  </si>
  <si>
    <t>幅</t>
  </si>
  <si>
    <t>植物病害腊叶标本</t>
  </si>
  <si>
    <t>1. 规格40cm×50cm。
2. 采用植物压制吸水，固定白色台纸，标本真空过塑封装，防霉、防虫，永久保存。仿古外框，双层卡纸，立体感强。标本金边镶嵌，标本内含标签，一好一坏2种对比。注明中文名、学名、科属、效用、药用部位、产地等，签定人必须有国内中药签定学知名专家、教授署名。</t>
  </si>
  <si>
    <t>腊叶标本</t>
  </si>
  <si>
    <t>1. 规格40cm×50cm。2. 采用植物压制吸水，固定白色台纸，标本真空过塑封装，防霉、防虫，永久保存。仿古外框，双层卡纸，立体感强。标本金边镶嵌，标本内含标签，。注明中文名、学名、科属、效用、药用部位、产地等，签定人必须有国内中药签定学知名专家、教授署名。带墙体装饰</t>
  </si>
  <si>
    <t>包埋腊叶标本</t>
  </si>
  <si>
    <t>此标本打破传统保色防腐技术，环保型，不添加任何对人体有害物质，永久保持种子原形态。标本保存时间延长数年，观察形态、更直观，便与教学与种子的研究。在墙上做造型，配套亮光制作</t>
  </si>
  <si>
    <t>贵宾犬整体骨骼</t>
  </si>
  <si>
    <t>选用成年狗的骨骼，去骨髓，经腐蚀、漂白、脱脂等技术处理，用防锈钢丝穿制连接，骨骼颜色白且骨质硬度好，可长期保存，不发黄、不渗油、不发霉、不脱落，各部位骨骼连接完全，整体标本可正常直立，造型美观，带底座，配备有统一标识牌，便于参观学习。</t>
  </si>
  <si>
    <t>件</t>
  </si>
  <si>
    <t>兔整体骨骼</t>
  </si>
  <si>
    <t>选用成年兔的骨骼，去骨髓，经腐蚀、漂白、脱脂等技术处理，用防锈钢丝穿制连接，骨骼颜色白且骨质硬度好，可长期保存，不发黄、不渗油、不发霉、不脱落，各部位骨骼连接完全，整体标本可正常直立，造型美观，带底座，配备有统一标识牌，便于参观学习。</t>
  </si>
  <si>
    <t>矿物类中药标本</t>
  </si>
  <si>
    <t>1.尺寸：个货药材。
2.本品取材正品矿物类药材（满足高等教育教学示教标本展示特点）用专用瓷盘或亚克力底座盛放，从外面可以让学生清楚的直观的辨认外形；色泽；品质。
3.标准化统一指示牌，显示药名；别名；学名；效用；药用部分；产地；采集人；鉴定人等相关介绍。</t>
  </si>
  <si>
    <t>电缆保护管</t>
  </si>
  <si>
    <t>PEφ75*3.5mm</t>
  </si>
  <si>
    <t>慧讯网询价，不含税</t>
  </si>
  <si>
    <t>电力电缆</t>
  </si>
  <si>
    <t>YJV22-0.6/1KV 5*95mm2</t>
  </si>
  <si>
    <t>CPVC-φ110*3.5mm</t>
  </si>
  <si>
    <t>N-HAPφ100*3mm</t>
  </si>
  <si>
    <t>反光油漆</t>
  </si>
  <si>
    <t>防撞桶</t>
  </si>
  <si>
    <t>950mm×950mm</t>
  </si>
  <si>
    <t>10m单悬臂灯杆</t>
  </si>
  <si>
    <t>12m单悬臂灯杆</t>
  </si>
  <si>
    <t>120W半截光型LED灯具</t>
  </si>
  <si>
    <t>250W半截光型LED灯具</t>
  </si>
  <si>
    <t>LED灯（护栏上）</t>
  </si>
  <si>
    <t>1.2m长LED灯包安装，12W</t>
  </si>
  <si>
    <t>电流动作保护器（RCD）</t>
  </si>
  <si>
    <t>混凝土绳锯切割</t>
  </si>
  <si>
    <t>1.4m*1.4m*11m,本项目长380*厚（0.23-0.5）*1.21高</t>
  </si>
  <si>
    <t>m3</t>
  </si>
  <si>
    <t>慧讯网询价，含税</t>
  </si>
  <si>
    <t>容量35kn/m3铁砂混凝土</t>
  </si>
  <si>
    <t>容量35kn/m3</t>
  </si>
  <si>
    <t>北京明盛伟业科技发展有限公司，15081680070</t>
  </si>
  <si>
    <t>UHPC超高性能混凝土</t>
  </si>
  <si>
    <t>STC25</t>
  </si>
  <si>
    <t>北京中德新亚，13759486050</t>
  </si>
  <si>
    <t>C50补偿收缩自密实混凝土</t>
  </si>
  <si>
    <t>长沙星聚建材科技有限公司，18900792580</t>
  </si>
  <si>
    <t>钢平台租赁费</t>
  </si>
  <si>
    <t>t.月</t>
  </si>
  <si>
    <t>湖南天晟，13759486050</t>
  </si>
  <si>
    <t>钢板桩租赁费</t>
  </si>
  <si>
    <t>湖南天晟，18774148888</t>
  </si>
  <si>
    <t>浸塑金属护栏</t>
  </si>
  <si>
    <t>1、孔径120*40mm成品护栏，丝径为5mm，h=2500mm；
2、立柱尺寸：φ76*3.0mm；
3、横杆尺寸：φ60*2.5mm；
3、热浸锌防护层及纯聚酯粉末喷涂处理；
4、制作、安装、运输；</t>
  </si>
  <si>
    <t>不锈钢刺铁丝</t>
  </si>
  <si>
    <t>1、刀刺圈距10公分                               2、每米理论重量2.8公斤                         3、φ500</t>
  </si>
  <si>
    <t>t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</si>
</sst>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35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2" borderId="9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31" fillId="21" borderId="6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 wrapText="1"/>
    </xf>
    <xf numFmtId="0" fontId="15" fillId="0" borderId="0" xfId="1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6"/>
  <sheetViews>
    <sheetView tabSelected="1" zoomScaleSheetLayoutView="60" topLeftCell="A54" workbookViewId="0">
      <selection activeCell="J61" sqref="J61"/>
    </sheetView>
  </sheetViews>
  <sheetFormatPr defaultColWidth="9" defaultRowHeight="14.25"/>
  <cols>
    <col min="1" max="1" width="3.25" style="2" customWidth="1"/>
    <col min="2" max="2" width="10.125" style="2" customWidth="1"/>
    <col min="3" max="3" width="41.75" style="3" customWidth="1"/>
    <col min="4" max="4" width="5.375" style="2" customWidth="1"/>
    <col min="5" max="5" width="6.75" style="4" customWidth="1"/>
    <col min="6" max="6" width="11.25" style="4" customWidth="1"/>
    <col min="7" max="7" width="10.7083333333333" style="4" customWidth="1"/>
    <col min="8" max="8" width="10.3416666666667" style="4" customWidth="1"/>
    <col min="9" max="9" width="13.3416666666667" style="4" customWidth="1"/>
    <col min="10" max="10" width="19.9583333333333" style="4" customWidth="1"/>
    <col min="11" max="11" width="18.55" style="5" customWidth="1"/>
    <col min="12" max="12" width="13.5" style="5" customWidth="1"/>
    <col min="13" max="16384" width="9" style="2"/>
  </cols>
  <sheetData>
    <row r="1" ht="26.3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8" customHeight="1" spans="1:9">
      <c r="A2" s="7"/>
      <c r="B2" s="8"/>
      <c r="C2" s="7"/>
      <c r="D2" s="8"/>
      <c r="E2" s="8"/>
      <c r="F2" s="8"/>
      <c r="G2" s="8"/>
      <c r="H2" s="8"/>
      <c r="I2" s="8"/>
    </row>
    <row r="3" ht="18" customHeight="1" spans="1:9">
      <c r="A3" s="8"/>
      <c r="B3" s="8"/>
      <c r="C3" s="7"/>
      <c r="D3" s="8"/>
      <c r="E3" s="8"/>
      <c r="F3" s="8"/>
      <c r="G3" s="8"/>
      <c r="H3" s="8"/>
      <c r="I3" s="8"/>
    </row>
    <row r="4" ht="21.95" customHeight="1" spans="1:10">
      <c r="A4" s="9" t="s">
        <v>1</v>
      </c>
      <c r="B4" s="10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/>
      <c r="H4" s="10" t="s">
        <v>7</v>
      </c>
      <c r="I4" s="10"/>
      <c r="J4" s="57" t="s">
        <v>8</v>
      </c>
    </row>
    <row r="5" ht="22.95" customHeight="1" spans="1:10">
      <c r="A5" s="10"/>
      <c r="B5" s="10"/>
      <c r="C5" s="9"/>
      <c r="D5" s="10"/>
      <c r="E5" s="10"/>
      <c r="F5" s="10" t="s">
        <v>9</v>
      </c>
      <c r="G5" s="10" t="s">
        <v>10</v>
      </c>
      <c r="H5" s="10" t="s">
        <v>9</v>
      </c>
      <c r="I5" s="10" t="s">
        <v>10</v>
      </c>
      <c r="J5" s="57"/>
    </row>
    <row r="6" ht="27" customHeight="1" spans="1:21">
      <c r="A6" s="11">
        <v>1</v>
      </c>
      <c r="B6" s="12" t="s">
        <v>11</v>
      </c>
      <c r="C6" s="13" t="s">
        <v>12</v>
      </c>
      <c r="D6" s="13" t="s">
        <v>13</v>
      </c>
      <c r="E6" s="14">
        <f>1326+9205</f>
        <v>10531</v>
      </c>
      <c r="F6" s="15">
        <v>56.088</v>
      </c>
      <c r="G6" s="15">
        <v>52</v>
      </c>
      <c r="H6" s="16">
        <f t="shared" ref="H6:H31" si="0">F6*E6</f>
        <v>590662.728</v>
      </c>
      <c r="I6" s="58">
        <f t="shared" ref="I6:I31" si="1">G6*E6</f>
        <v>547612</v>
      </c>
      <c r="J6" s="13" t="s">
        <v>14</v>
      </c>
      <c r="K6" s="59" t="s">
        <v>15</v>
      </c>
      <c r="L6" s="59" t="s">
        <v>16</v>
      </c>
      <c r="U6" s="66"/>
    </row>
    <row r="7" s="1" customFormat="1" ht="31" customHeight="1" spans="1:12">
      <c r="A7" s="11">
        <v>2</v>
      </c>
      <c r="B7" s="17" t="s">
        <v>17</v>
      </c>
      <c r="C7" s="18" t="s">
        <v>18</v>
      </c>
      <c r="D7" s="13" t="s">
        <v>13</v>
      </c>
      <c r="E7" s="19">
        <f>369+5809</f>
        <v>6178</v>
      </c>
      <c r="F7" s="15">
        <v>68</v>
      </c>
      <c r="G7" s="15">
        <v>55.17</v>
      </c>
      <c r="H7" s="20">
        <f t="shared" si="0"/>
        <v>420104</v>
      </c>
      <c r="I7" s="60">
        <f t="shared" si="1"/>
        <v>340840.26</v>
      </c>
      <c r="J7" s="13" t="s">
        <v>14</v>
      </c>
      <c r="K7" s="59" t="s">
        <v>19</v>
      </c>
      <c r="L7" s="59" t="s">
        <v>20</v>
      </c>
    </row>
    <row r="8" ht="27" customHeight="1" spans="1:12">
      <c r="A8" s="11">
        <v>3</v>
      </c>
      <c r="B8" s="12" t="s">
        <v>21</v>
      </c>
      <c r="C8" s="13" t="s">
        <v>22</v>
      </c>
      <c r="D8" s="13" t="s">
        <v>13</v>
      </c>
      <c r="E8" s="14">
        <v>1269</v>
      </c>
      <c r="F8" s="15">
        <v>138.05</v>
      </c>
      <c r="G8" s="15">
        <f>165/1.13</f>
        <v>146.017699115044</v>
      </c>
      <c r="H8" s="16">
        <f t="shared" si="0"/>
        <v>175185.45</v>
      </c>
      <c r="I8" s="58">
        <f t="shared" si="1"/>
        <v>185296.460176991</v>
      </c>
      <c r="J8" s="13" t="s">
        <v>14</v>
      </c>
      <c r="K8" s="59" t="s">
        <v>23</v>
      </c>
      <c r="L8" s="59" t="s">
        <v>24</v>
      </c>
    </row>
    <row r="9" ht="51" customHeight="1" spans="1:12">
      <c r="A9" s="11">
        <v>4</v>
      </c>
      <c r="B9" s="12" t="s">
        <v>25</v>
      </c>
      <c r="C9" s="12" t="s">
        <v>26</v>
      </c>
      <c r="D9" s="13" t="s">
        <v>13</v>
      </c>
      <c r="E9" s="14">
        <v>900.204</v>
      </c>
      <c r="F9" s="15">
        <v>175</v>
      </c>
      <c r="G9" s="15">
        <v>115.095</v>
      </c>
      <c r="H9" s="16">
        <f t="shared" si="0"/>
        <v>157535.7</v>
      </c>
      <c r="I9" s="58">
        <f t="shared" si="1"/>
        <v>103608.97938</v>
      </c>
      <c r="J9" s="13" t="s">
        <v>14</v>
      </c>
      <c r="K9" s="59"/>
      <c r="L9" s="59" t="s">
        <v>27</v>
      </c>
    </row>
    <row r="10" ht="51" customHeight="1" spans="1:12">
      <c r="A10" s="11">
        <v>1</v>
      </c>
      <c r="B10" s="12" t="s">
        <v>28</v>
      </c>
      <c r="C10" s="12" t="s">
        <v>29</v>
      </c>
      <c r="D10" s="13" t="s">
        <v>30</v>
      </c>
      <c r="E10" s="14">
        <v>1</v>
      </c>
      <c r="F10" s="15">
        <v>3650</v>
      </c>
      <c r="G10" s="15">
        <v>2250</v>
      </c>
      <c r="H10" s="16">
        <f t="shared" si="0"/>
        <v>3650</v>
      </c>
      <c r="I10" s="58">
        <f t="shared" si="1"/>
        <v>2250</v>
      </c>
      <c r="J10" s="13" t="s">
        <v>31</v>
      </c>
      <c r="K10" s="59"/>
      <c r="L10" s="59"/>
    </row>
    <row r="11" ht="51" customHeight="1" spans="1:12">
      <c r="A11" s="11">
        <v>3</v>
      </c>
      <c r="B11" s="12" t="s">
        <v>32</v>
      </c>
      <c r="C11" s="12" t="s">
        <v>33</v>
      </c>
      <c r="D11" s="13" t="s">
        <v>30</v>
      </c>
      <c r="E11" s="14">
        <v>6</v>
      </c>
      <c r="F11" s="21">
        <v>15900</v>
      </c>
      <c r="G11" s="15">
        <v>10843.2</v>
      </c>
      <c r="H11" s="16">
        <f t="shared" si="0"/>
        <v>95400</v>
      </c>
      <c r="I11" s="58">
        <f t="shared" si="1"/>
        <v>65059.2</v>
      </c>
      <c r="J11" s="13" t="s">
        <v>31</v>
      </c>
      <c r="K11" s="59"/>
      <c r="L11" s="59"/>
    </row>
    <row r="12" ht="51" customHeight="1" spans="1:12">
      <c r="A12" s="11">
        <v>4</v>
      </c>
      <c r="B12" s="12" t="s">
        <v>34</v>
      </c>
      <c r="C12" s="13" t="s">
        <v>35</v>
      </c>
      <c r="D12" s="13" t="s">
        <v>36</v>
      </c>
      <c r="E12" s="14">
        <v>12</v>
      </c>
      <c r="F12" s="15">
        <v>1598</v>
      </c>
      <c r="G12" s="15">
        <v>932.4</v>
      </c>
      <c r="H12" s="16">
        <f t="shared" si="0"/>
        <v>19176</v>
      </c>
      <c r="I12" s="58">
        <f t="shared" si="1"/>
        <v>11188.8</v>
      </c>
      <c r="J12" s="13" t="s">
        <v>31</v>
      </c>
      <c r="K12" s="59"/>
      <c r="L12" s="59"/>
    </row>
    <row r="13" ht="51" customHeight="1" spans="1:12">
      <c r="A13" s="22">
        <v>7</v>
      </c>
      <c r="B13" s="23" t="s">
        <v>37</v>
      </c>
      <c r="C13" s="23" t="s">
        <v>38</v>
      </c>
      <c r="D13" s="18" t="s">
        <v>36</v>
      </c>
      <c r="E13" s="19">
        <v>4</v>
      </c>
      <c r="F13" s="15">
        <v>35500</v>
      </c>
      <c r="G13" s="15">
        <v>28480</v>
      </c>
      <c r="H13" s="20">
        <f t="shared" si="0"/>
        <v>142000</v>
      </c>
      <c r="I13" s="60">
        <f t="shared" si="1"/>
        <v>113920</v>
      </c>
      <c r="J13" s="18" t="s">
        <v>31</v>
      </c>
      <c r="K13" s="59"/>
      <c r="L13" s="59"/>
    </row>
    <row r="14" ht="51" customHeight="1" spans="1:12">
      <c r="A14" s="22">
        <v>8</v>
      </c>
      <c r="B14" s="23" t="s">
        <v>39</v>
      </c>
      <c r="C14" s="18" t="s">
        <v>40</v>
      </c>
      <c r="D14" s="18" t="s">
        <v>41</v>
      </c>
      <c r="E14" s="19">
        <v>80</v>
      </c>
      <c r="F14" s="15">
        <v>1800</v>
      </c>
      <c r="G14" s="15">
        <v>960</v>
      </c>
      <c r="H14" s="20">
        <f t="shared" si="0"/>
        <v>144000</v>
      </c>
      <c r="I14" s="60">
        <f t="shared" si="1"/>
        <v>76800</v>
      </c>
      <c r="J14" s="18" t="s">
        <v>31</v>
      </c>
      <c r="K14" s="59"/>
      <c r="L14" s="59"/>
    </row>
    <row r="15" ht="51" customHeight="1" spans="1:12">
      <c r="A15" s="11">
        <v>9</v>
      </c>
      <c r="B15" s="12" t="s">
        <v>39</v>
      </c>
      <c r="C15" s="13" t="s">
        <v>42</v>
      </c>
      <c r="D15" s="13" t="s">
        <v>41</v>
      </c>
      <c r="E15" s="14">
        <v>120</v>
      </c>
      <c r="F15" s="15">
        <v>2300</v>
      </c>
      <c r="G15" s="15">
        <v>1502.235</v>
      </c>
      <c r="H15" s="16">
        <f t="shared" si="0"/>
        <v>276000</v>
      </c>
      <c r="I15" s="58">
        <f t="shared" si="1"/>
        <v>180268.2</v>
      </c>
      <c r="J15" s="13" t="s">
        <v>31</v>
      </c>
      <c r="K15" s="59"/>
      <c r="L15" s="59"/>
    </row>
    <row r="16" ht="51" customHeight="1" spans="1:12">
      <c r="A16" s="11">
        <v>10</v>
      </c>
      <c r="B16" s="24" t="s">
        <v>43</v>
      </c>
      <c r="C16" s="25" t="s">
        <v>44</v>
      </c>
      <c r="D16" s="26" t="s">
        <v>45</v>
      </c>
      <c r="E16" s="27">
        <v>365</v>
      </c>
      <c r="F16" s="28">
        <v>120</v>
      </c>
      <c r="G16" s="28">
        <v>73.418</v>
      </c>
      <c r="H16" s="16">
        <f t="shared" si="0"/>
        <v>43800</v>
      </c>
      <c r="I16" s="58">
        <f t="shared" si="1"/>
        <v>26797.57</v>
      </c>
      <c r="J16" s="61" t="s">
        <v>31</v>
      </c>
      <c r="K16" s="59"/>
      <c r="L16" s="59"/>
    </row>
    <row r="17" ht="51" customHeight="1" spans="1:12">
      <c r="A17" s="11">
        <v>12</v>
      </c>
      <c r="B17" s="29" t="s">
        <v>46</v>
      </c>
      <c r="C17" s="30" t="s">
        <v>47</v>
      </c>
      <c r="D17" s="31" t="s">
        <v>30</v>
      </c>
      <c r="E17" s="32">
        <v>1</v>
      </c>
      <c r="F17" s="33">
        <v>94732.182</v>
      </c>
      <c r="G17" s="33">
        <v>85842</v>
      </c>
      <c r="H17" s="16">
        <f t="shared" si="0"/>
        <v>94732.182</v>
      </c>
      <c r="I17" s="58">
        <f t="shared" si="1"/>
        <v>85842</v>
      </c>
      <c r="J17" s="61" t="s">
        <v>31</v>
      </c>
      <c r="K17" s="59"/>
      <c r="L17" s="59"/>
    </row>
    <row r="18" ht="51" customHeight="1" spans="1:12">
      <c r="A18" s="11">
        <v>13</v>
      </c>
      <c r="B18" s="34" t="s">
        <v>48</v>
      </c>
      <c r="C18" s="30" t="s">
        <v>49</v>
      </c>
      <c r="D18" s="31" t="s">
        <v>30</v>
      </c>
      <c r="E18" s="32">
        <v>2</v>
      </c>
      <c r="F18" s="33">
        <v>59500</v>
      </c>
      <c r="G18" s="33">
        <v>30800</v>
      </c>
      <c r="H18" s="16">
        <f t="shared" si="0"/>
        <v>119000</v>
      </c>
      <c r="I18" s="58">
        <f t="shared" si="1"/>
        <v>61600</v>
      </c>
      <c r="J18" s="13" t="s">
        <v>31</v>
      </c>
      <c r="K18" s="59"/>
      <c r="L18" s="59"/>
    </row>
    <row r="19" ht="51" customHeight="1" spans="1:12">
      <c r="A19" s="11">
        <v>14</v>
      </c>
      <c r="B19" s="29" t="s">
        <v>50</v>
      </c>
      <c r="C19" s="30"/>
      <c r="D19" s="31" t="s">
        <v>30</v>
      </c>
      <c r="E19" s="32">
        <v>1</v>
      </c>
      <c r="F19" s="33">
        <v>26600</v>
      </c>
      <c r="G19" s="33">
        <v>5647.5</v>
      </c>
      <c r="H19" s="16">
        <f t="shared" si="0"/>
        <v>26600</v>
      </c>
      <c r="I19" s="58">
        <f t="shared" si="1"/>
        <v>5647.5</v>
      </c>
      <c r="J19" s="61" t="s">
        <v>31</v>
      </c>
      <c r="K19" s="59"/>
      <c r="L19" s="59"/>
    </row>
    <row r="20" ht="51" customHeight="1" spans="1:12">
      <c r="A20" s="11">
        <v>15</v>
      </c>
      <c r="B20" s="29" t="s">
        <v>51</v>
      </c>
      <c r="C20" s="30"/>
      <c r="D20" s="31" t="s">
        <v>52</v>
      </c>
      <c r="E20" s="32">
        <v>270</v>
      </c>
      <c r="F20" s="33">
        <v>470</v>
      </c>
      <c r="G20" s="33">
        <v>216</v>
      </c>
      <c r="H20" s="16">
        <f t="shared" si="0"/>
        <v>126900</v>
      </c>
      <c r="I20" s="58">
        <f t="shared" si="1"/>
        <v>58320</v>
      </c>
      <c r="J20" s="61" t="s">
        <v>31</v>
      </c>
      <c r="K20" s="59"/>
      <c r="L20" s="59"/>
    </row>
    <row r="21" ht="51" customHeight="1" spans="1:12">
      <c r="A21" s="11">
        <v>16</v>
      </c>
      <c r="B21" s="29" t="s">
        <v>53</v>
      </c>
      <c r="C21" s="30"/>
      <c r="D21" s="31" t="s">
        <v>52</v>
      </c>
      <c r="E21" s="32">
        <v>300</v>
      </c>
      <c r="F21" s="33">
        <v>470</v>
      </c>
      <c r="G21" s="33">
        <v>216</v>
      </c>
      <c r="H21" s="16">
        <f t="shared" si="0"/>
        <v>141000</v>
      </c>
      <c r="I21" s="58">
        <f t="shared" si="1"/>
        <v>64800</v>
      </c>
      <c r="J21" s="61" t="s">
        <v>31</v>
      </c>
      <c r="K21" s="59"/>
      <c r="L21" s="59"/>
    </row>
    <row r="22" ht="51" customHeight="1" spans="1:12">
      <c r="A22" s="11">
        <v>17</v>
      </c>
      <c r="B22" s="29" t="s">
        <v>54</v>
      </c>
      <c r="C22" s="30"/>
      <c r="D22" s="31" t="s">
        <v>30</v>
      </c>
      <c r="E22" s="32">
        <v>2</v>
      </c>
      <c r="F22" s="33">
        <v>61440</v>
      </c>
      <c r="G22" s="33">
        <v>41317</v>
      </c>
      <c r="H22" s="16">
        <f t="shared" si="0"/>
        <v>122880</v>
      </c>
      <c r="I22" s="58">
        <f t="shared" si="1"/>
        <v>82634</v>
      </c>
      <c r="J22" s="61" t="s">
        <v>31</v>
      </c>
      <c r="K22" s="59"/>
      <c r="L22" s="59"/>
    </row>
    <row r="23" ht="51" customHeight="1" spans="1:12">
      <c r="A23" s="11">
        <v>18</v>
      </c>
      <c r="B23" s="29" t="s">
        <v>55</v>
      </c>
      <c r="C23" s="30"/>
      <c r="D23" s="31" t="s">
        <v>30</v>
      </c>
      <c r="E23" s="32">
        <v>2</v>
      </c>
      <c r="F23" s="33">
        <v>31000</v>
      </c>
      <c r="G23" s="33">
        <v>23719.5</v>
      </c>
      <c r="H23" s="16">
        <f t="shared" si="0"/>
        <v>62000</v>
      </c>
      <c r="I23" s="58">
        <f t="shared" si="1"/>
        <v>47439</v>
      </c>
      <c r="J23" s="13" t="s">
        <v>31</v>
      </c>
      <c r="K23" s="59"/>
      <c r="L23" s="59"/>
    </row>
    <row r="24" ht="51" customHeight="1" spans="1:12">
      <c r="A24" s="11">
        <v>19</v>
      </c>
      <c r="B24" s="34" t="s">
        <v>56</v>
      </c>
      <c r="C24" s="30"/>
      <c r="D24" s="31" t="s">
        <v>30</v>
      </c>
      <c r="E24" s="32">
        <v>1</v>
      </c>
      <c r="F24" s="33">
        <v>39403.28</v>
      </c>
      <c r="G24" s="33">
        <v>36500</v>
      </c>
      <c r="H24" s="16">
        <f t="shared" si="0"/>
        <v>39403.28</v>
      </c>
      <c r="I24" s="58">
        <f t="shared" si="1"/>
        <v>36500</v>
      </c>
      <c r="J24" s="61" t="s">
        <v>31</v>
      </c>
      <c r="K24" s="59"/>
      <c r="L24" s="59"/>
    </row>
    <row r="25" ht="51" customHeight="1" spans="1:12">
      <c r="A25" s="11">
        <v>20</v>
      </c>
      <c r="B25" s="34" t="s">
        <v>57</v>
      </c>
      <c r="C25" s="30"/>
      <c r="D25" s="31" t="s">
        <v>30</v>
      </c>
      <c r="E25" s="32">
        <v>1</v>
      </c>
      <c r="F25" s="33">
        <v>43877.822</v>
      </c>
      <c r="G25" s="33">
        <v>42580</v>
      </c>
      <c r="H25" s="16">
        <f t="shared" si="0"/>
        <v>43877.822</v>
      </c>
      <c r="I25" s="58">
        <f t="shared" si="1"/>
        <v>42580</v>
      </c>
      <c r="J25" s="61" t="s">
        <v>31</v>
      </c>
      <c r="K25" s="59"/>
      <c r="L25" s="59"/>
    </row>
    <row r="26" ht="51" customHeight="1" spans="1:12">
      <c r="A26" s="11">
        <v>21</v>
      </c>
      <c r="B26" s="35" t="s">
        <v>58</v>
      </c>
      <c r="C26" s="30"/>
      <c r="D26" s="31" t="s">
        <v>30</v>
      </c>
      <c r="E26" s="32">
        <v>1</v>
      </c>
      <c r="F26" s="33">
        <v>86154.05</v>
      </c>
      <c r="G26" s="33">
        <v>48850</v>
      </c>
      <c r="H26" s="16">
        <f t="shared" si="0"/>
        <v>86154.05</v>
      </c>
      <c r="I26" s="58">
        <f t="shared" si="1"/>
        <v>48850</v>
      </c>
      <c r="J26" s="61" t="s">
        <v>31</v>
      </c>
      <c r="K26" s="59"/>
      <c r="L26" s="59"/>
    </row>
    <row r="27" ht="51" customHeight="1" spans="1:12">
      <c r="A27" s="11">
        <v>22</v>
      </c>
      <c r="B27" s="34" t="s">
        <v>59</v>
      </c>
      <c r="C27" s="30" t="s">
        <v>60</v>
      </c>
      <c r="D27" s="31" t="s">
        <v>30</v>
      </c>
      <c r="E27" s="32">
        <v>2</v>
      </c>
      <c r="F27" s="33">
        <v>154634.79</v>
      </c>
      <c r="G27" s="33">
        <v>118200</v>
      </c>
      <c r="H27" s="16">
        <f t="shared" si="0"/>
        <v>309269.58</v>
      </c>
      <c r="I27" s="58">
        <f t="shared" si="1"/>
        <v>236400</v>
      </c>
      <c r="J27" s="61" t="s">
        <v>31</v>
      </c>
      <c r="K27" s="59"/>
      <c r="L27" s="59"/>
    </row>
    <row r="28" ht="51" customHeight="1" spans="1:12">
      <c r="A28" s="11">
        <v>1</v>
      </c>
      <c r="B28" s="12" t="s">
        <v>61</v>
      </c>
      <c r="C28" s="13"/>
      <c r="D28" s="13" t="s">
        <v>13</v>
      </c>
      <c r="E28" s="14">
        <v>259.91</v>
      </c>
      <c r="F28" s="15">
        <v>243.1</v>
      </c>
      <c r="G28" s="15">
        <v>210</v>
      </c>
      <c r="H28" s="16">
        <f t="shared" si="0"/>
        <v>63184.121</v>
      </c>
      <c r="I28" s="58">
        <f t="shared" si="1"/>
        <v>54581.1</v>
      </c>
      <c r="J28" s="13" t="s">
        <v>62</v>
      </c>
      <c r="K28" s="59"/>
      <c r="L28" s="59"/>
    </row>
    <row r="29" ht="51" customHeight="1" spans="1:12">
      <c r="A29" s="11">
        <v>2</v>
      </c>
      <c r="B29" s="12" t="s">
        <v>63</v>
      </c>
      <c r="C29" s="13" t="s">
        <v>64</v>
      </c>
      <c r="D29" s="13" t="s">
        <v>41</v>
      </c>
      <c r="E29" s="14">
        <v>1551.26</v>
      </c>
      <c r="F29" s="15">
        <v>497.52</v>
      </c>
      <c r="G29" s="15">
        <f>228/6+180+143.42*0.979</f>
        <v>358.40818</v>
      </c>
      <c r="H29" s="16">
        <f t="shared" si="0"/>
        <v>771782.8752</v>
      </c>
      <c r="I29" s="58">
        <f t="shared" si="1"/>
        <v>555984.2733068</v>
      </c>
      <c r="J29" s="12" t="s">
        <v>65</v>
      </c>
      <c r="K29" s="59"/>
      <c r="L29" s="59"/>
    </row>
    <row r="30" ht="28" customHeight="1" spans="1:12">
      <c r="A30" s="11">
        <v>3</v>
      </c>
      <c r="B30" s="12" t="s">
        <v>66</v>
      </c>
      <c r="C30" s="13"/>
      <c r="D30" s="13" t="s">
        <v>67</v>
      </c>
      <c r="E30" s="36">
        <v>1390.974</v>
      </c>
      <c r="F30" s="15">
        <v>107.1</v>
      </c>
      <c r="G30" s="15">
        <v>74</v>
      </c>
      <c r="H30" s="16">
        <f t="shared" si="0"/>
        <v>148973.3154</v>
      </c>
      <c r="I30" s="58">
        <f t="shared" si="1"/>
        <v>102932.076</v>
      </c>
      <c r="J30" s="13" t="s">
        <v>62</v>
      </c>
      <c r="K30" s="59"/>
      <c r="L30" s="59"/>
    </row>
    <row r="31" ht="64" customHeight="1" spans="1:10">
      <c r="A31" s="11">
        <v>4</v>
      </c>
      <c r="B31" s="12" t="s">
        <v>68</v>
      </c>
      <c r="C31" s="37" t="s">
        <v>69</v>
      </c>
      <c r="D31" s="13" t="s">
        <v>36</v>
      </c>
      <c r="E31" s="38">
        <v>107363.75</v>
      </c>
      <c r="F31" s="39">
        <v>7.083</v>
      </c>
      <c r="G31" s="39">
        <f>2.2*1.2</f>
        <v>2.64</v>
      </c>
      <c r="H31" s="16">
        <f t="shared" si="0"/>
        <v>760457.44125</v>
      </c>
      <c r="I31" s="58">
        <f t="shared" si="1"/>
        <v>283440.3</v>
      </c>
      <c r="J31" s="13" t="s">
        <v>62</v>
      </c>
    </row>
    <row r="32" ht="36" spans="1:10">
      <c r="A32" s="40">
        <v>1</v>
      </c>
      <c r="B32" s="41" t="s">
        <v>70</v>
      </c>
      <c r="C32" s="42" t="s">
        <v>71</v>
      </c>
      <c r="D32" s="41" t="s">
        <v>30</v>
      </c>
      <c r="E32" s="41">
        <v>5</v>
      </c>
      <c r="F32" s="43"/>
      <c r="G32" s="43">
        <v>815</v>
      </c>
      <c r="H32" s="43"/>
      <c r="I32" s="43">
        <f t="shared" ref="I32:I46" si="2">E32*G32</f>
        <v>4075</v>
      </c>
      <c r="J32" s="62" t="s">
        <v>72</v>
      </c>
    </row>
    <row r="33" ht="36" spans="1:10">
      <c r="A33" s="40">
        <v>2</v>
      </c>
      <c r="B33" s="41" t="s">
        <v>73</v>
      </c>
      <c r="C33" s="42" t="s">
        <v>74</v>
      </c>
      <c r="D33" s="41" t="s">
        <v>30</v>
      </c>
      <c r="E33" s="41">
        <v>1</v>
      </c>
      <c r="F33" s="43"/>
      <c r="G33" s="43">
        <v>750</v>
      </c>
      <c r="H33" s="43"/>
      <c r="I33" s="43">
        <f t="shared" si="2"/>
        <v>750</v>
      </c>
      <c r="J33" s="62" t="s">
        <v>75</v>
      </c>
    </row>
    <row r="34" ht="24" spans="1:10">
      <c r="A34" s="40">
        <v>3</v>
      </c>
      <c r="B34" s="41" t="s">
        <v>76</v>
      </c>
      <c r="C34" s="42"/>
      <c r="D34" s="41" t="s">
        <v>45</v>
      </c>
      <c r="E34" s="41">
        <v>1</v>
      </c>
      <c r="F34" s="44"/>
      <c r="G34" s="43">
        <v>470</v>
      </c>
      <c r="H34" s="44"/>
      <c r="I34" s="43">
        <f t="shared" si="2"/>
        <v>470</v>
      </c>
      <c r="J34" s="62" t="s">
        <v>77</v>
      </c>
    </row>
    <row r="35" ht="36" spans="1:10">
      <c r="A35" s="40">
        <v>4</v>
      </c>
      <c r="B35" s="41" t="s">
        <v>78</v>
      </c>
      <c r="C35" s="42" t="s">
        <v>79</v>
      </c>
      <c r="D35" s="41" t="s">
        <v>30</v>
      </c>
      <c r="E35" s="41">
        <v>1</v>
      </c>
      <c r="F35" s="43"/>
      <c r="G35" s="43">
        <v>117</v>
      </c>
      <c r="H35" s="43"/>
      <c r="I35" s="43">
        <f t="shared" si="2"/>
        <v>117</v>
      </c>
      <c r="J35" s="62" t="s">
        <v>80</v>
      </c>
    </row>
    <row r="36" ht="36" spans="1:10">
      <c r="A36" s="40">
        <v>5</v>
      </c>
      <c r="B36" s="41" t="s">
        <v>81</v>
      </c>
      <c r="C36" s="42" t="s">
        <v>82</v>
      </c>
      <c r="D36" s="41" t="s">
        <v>36</v>
      </c>
      <c r="E36" s="41">
        <v>3</v>
      </c>
      <c r="F36" s="43"/>
      <c r="G36" s="43">
        <v>8650</v>
      </c>
      <c r="H36" s="43"/>
      <c r="I36" s="43">
        <f t="shared" si="2"/>
        <v>25950</v>
      </c>
      <c r="J36" s="62" t="s">
        <v>83</v>
      </c>
    </row>
    <row r="37" ht="48" spans="1:10">
      <c r="A37" s="40">
        <v>6</v>
      </c>
      <c r="B37" s="41" t="s">
        <v>84</v>
      </c>
      <c r="C37" s="42" t="s">
        <v>85</v>
      </c>
      <c r="D37" s="41" t="s">
        <v>36</v>
      </c>
      <c r="E37" s="41">
        <v>3</v>
      </c>
      <c r="F37" s="43"/>
      <c r="G37" s="43">
        <v>7200</v>
      </c>
      <c r="H37" s="43"/>
      <c r="I37" s="43">
        <f t="shared" si="2"/>
        <v>21600</v>
      </c>
      <c r="J37" s="62" t="s">
        <v>86</v>
      </c>
    </row>
    <row r="38" ht="24" spans="1:10">
      <c r="A38" s="40">
        <v>7</v>
      </c>
      <c r="B38" s="45" t="s">
        <v>87</v>
      </c>
      <c r="C38" s="46" t="s">
        <v>88</v>
      </c>
      <c r="D38" s="45" t="s">
        <v>36</v>
      </c>
      <c r="E38" s="45">
        <v>27</v>
      </c>
      <c r="F38" s="43">
        <v>1201.41</v>
      </c>
      <c r="G38" s="43">
        <v>816</v>
      </c>
      <c r="H38" s="43">
        <f t="shared" ref="H38:H46" si="3">E38*F38</f>
        <v>32438.07</v>
      </c>
      <c r="I38" s="43">
        <f t="shared" si="2"/>
        <v>22032</v>
      </c>
      <c r="J38" s="63" t="s">
        <v>89</v>
      </c>
    </row>
    <row r="39" ht="144" spans="1:10">
      <c r="A39" s="40">
        <v>8</v>
      </c>
      <c r="B39" s="45" t="s">
        <v>90</v>
      </c>
      <c r="C39" s="46" t="s">
        <v>91</v>
      </c>
      <c r="D39" s="45" t="s">
        <v>92</v>
      </c>
      <c r="E39" s="45">
        <v>160</v>
      </c>
      <c r="F39" s="43">
        <v>450</v>
      </c>
      <c r="G39" s="43">
        <v>216</v>
      </c>
      <c r="H39" s="43">
        <f t="shared" si="3"/>
        <v>72000</v>
      </c>
      <c r="I39" s="43">
        <f t="shared" si="2"/>
        <v>34560</v>
      </c>
      <c r="J39" s="63" t="s">
        <v>89</v>
      </c>
    </row>
    <row r="40" ht="48" spans="1:10">
      <c r="A40" s="40">
        <v>9</v>
      </c>
      <c r="B40" s="45" t="s">
        <v>93</v>
      </c>
      <c r="C40" s="46" t="s">
        <v>94</v>
      </c>
      <c r="D40" s="45" t="s">
        <v>95</v>
      </c>
      <c r="E40" s="45">
        <v>64</v>
      </c>
      <c r="F40" s="43">
        <v>450</v>
      </c>
      <c r="G40" s="43">
        <v>144</v>
      </c>
      <c r="H40" s="43">
        <f t="shared" si="3"/>
        <v>28800</v>
      </c>
      <c r="I40" s="43">
        <f t="shared" si="2"/>
        <v>9216</v>
      </c>
      <c r="J40" s="63" t="s">
        <v>89</v>
      </c>
    </row>
    <row r="41" ht="72" spans="1:10">
      <c r="A41" s="40">
        <v>10</v>
      </c>
      <c r="B41" s="45" t="s">
        <v>96</v>
      </c>
      <c r="C41" s="46" t="s">
        <v>97</v>
      </c>
      <c r="D41" s="45" t="s">
        <v>95</v>
      </c>
      <c r="E41" s="45">
        <v>36</v>
      </c>
      <c r="F41" s="43">
        <v>260</v>
      </c>
      <c r="G41" s="43">
        <v>78</v>
      </c>
      <c r="H41" s="43">
        <f t="shared" si="3"/>
        <v>9360</v>
      </c>
      <c r="I41" s="43">
        <f t="shared" si="2"/>
        <v>2808</v>
      </c>
      <c r="J41" s="63" t="s">
        <v>89</v>
      </c>
    </row>
    <row r="42" ht="72" spans="1:10">
      <c r="A42" s="40">
        <v>11</v>
      </c>
      <c r="B42" s="45" t="s">
        <v>98</v>
      </c>
      <c r="C42" s="46" t="s">
        <v>99</v>
      </c>
      <c r="D42" s="45" t="s">
        <v>95</v>
      </c>
      <c r="E42" s="45">
        <v>100</v>
      </c>
      <c r="F42" s="43">
        <v>180</v>
      </c>
      <c r="G42" s="43">
        <v>119</v>
      </c>
      <c r="H42" s="43">
        <f t="shared" si="3"/>
        <v>18000</v>
      </c>
      <c r="I42" s="43">
        <f t="shared" si="2"/>
        <v>11900</v>
      </c>
      <c r="J42" s="63" t="s">
        <v>89</v>
      </c>
    </row>
    <row r="43" ht="48" spans="1:10">
      <c r="A43" s="40">
        <v>12</v>
      </c>
      <c r="B43" s="45" t="s">
        <v>100</v>
      </c>
      <c r="C43" s="46" t="s">
        <v>101</v>
      </c>
      <c r="D43" s="45" t="s">
        <v>95</v>
      </c>
      <c r="E43" s="45">
        <v>42</v>
      </c>
      <c r="F43" s="43">
        <v>450</v>
      </c>
      <c r="G43" s="43">
        <v>252</v>
      </c>
      <c r="H43" s="43">
        <f t="shared" si="3"/>
        <v>18900</v>
      </c>
      <c r="I43" s="43">
        <f t="shared" si="2"/>
        <v>10584</v>
      </c>
      <c r="J43" s="63" t="s">
        <v>89</v>
      </c>
    </row>
    <row r="44" ht="60" spans="1:10">
      <c r="A44" s="40">
        <v>13</v>
      </c>
      <c r="B44" s="45" t="s">
        <v>102</v>
      </c>
      <c r="C44" s="46" t="s">
        <v>103</v>
      </c>
      <c r="D44" s="45" t="s">
        <v>104</v>
      </c>
      <c r="E44" s="45">
        <v>1</v>
      </c>
      <c r="F44" s="43">
        <v>4500</v>
      </c>
      <c r="G44" s="43">
        <v>3500</v>
      </c>
      <c r="H44" s="43">
        <f t="shared" si="3"/>
        <v>4500</v>
      </c>
      <c r="I44" s="43">
        <f t="shared" si="2"/>
        <v>3500</v>
      </c>
      <c r="J44" s="63" t="s">
        <v>89</v>
      </c>
    </row>
    <row r="45" ht="60" spans="1:10">
      <c r="A45" s="40">
        <v>14</v>
      </c>
      <c r="B45" s="45" t="s">
        <v>105</v>
      </c>
      <c r="C45" s="46" t="s">
        <v>106</v>
      </c>
      <c r="D45" s="45" t="s">
        <v>104</v>
      </c>
      <c r="E45" s="47">
        <v>1</v>
      </c>
      <c r="F45" s="43">
        <v>956</v>
      </c>
      <c r="G45" s="43">
        <v>388</v>
      </c>
      <c r="H45" s="43">
        <f t="shared" si="3"/>
        <v>956</v>
      </c>
      <c r="I45" s="43">
        <f t="shared" si="2"/>
        <v>388</v>
      </c>
      <c r="J45" s="63" t="s">
        <v>89</v>
      </c>
    </row>
    <row r="46" ht="72" spans="1:10">
      <c r="A46" s="40">
        <v>15</v>
      </c>
      <c r="B46" s="45" t="s">
        <v>107</v>
      </c>
      <c r="C46" s="46" t="s">
        <v>108</v>
      </c>
      <c r="D46" s="48" t="s">
        <v>92</v>
      </c>
      <c r="E46" s="47">
        <v>16</v>
      </c>
      <c r="F46" s="43">
        <v>1200</v>
      </c>
      <c r="G46" s="43">
        <v>578</v>
      </c>
      <c r="H46" s="43">
        <f t="shared" si="3"/>
        <v>19200</v>
      </c>
      <c r="I46" s="43">
        <f t="shared" si="2"/>
        <v>9248</v>
      </c>
      <c r="J46" s="63" t="s">
        <v>89</v>
      </c>
    </row>
    <row r="47" ht="13.5" spans="1:10">
      <c r="A47" s="11">
        <v>1</v>
      </c>
      <c r="B47" s="49" t="s">
        <v>109</v>
      </c>
      <c r="C47" s="49" t="s">
        <v>110</v>
      </c>
      <c r="D47" s="17" t="s">
        <v>41</v>
      </c>
      <c r="E47" s="17">
        <v>4500</v>
      </c>
      <c r="F47" s="50">
        <v>45.92</v>
      </c>
      <c r="G47" s="51">
        <f>23/1.1295</f>
        <v>20.3629924745463</v>
      </c>
      <c r="H47" s="16">
        <f t="shared" ref="H47:H64" si="4">F47*E47</f>
        <v>206640</v>
      </c>
      <c r="I47" s="54">
        <f t="shared" ref="I47:I66" si="5">G47*E47</f>
        <v>91633.4661354582</v>
      </c>
      <c r="J47" s="64" t="s">
        <v>111</v>
      </c>
    </row>
    <row r="48" ht="13.5" spans="1:10">
      <c r="A48" s="11">
        <v>2</v>
      </c>
      <c r="B48" s="49" t="s">
        <v>112</v>
      </c>
      <c r="C48" s="52" t="s">
        <v>113</v>
      </c>
      <c r="D48" s="17" t="s">
        <v>41</v>
      </c>
      <c r="E48" s="17">
        <v>300</v>
      </c>
      <c r="F48" s="50">
        <v>311.5</v>
      </c>
      <c r="G48" s="51">
        <f>380.35/1.1295</f>
        <v>336.741921204073</v>
      </c>
      <c r="H48" s="16">
        <f t="shared" si="4"/>
        <v>93450</v>
      </c>
      <c r="I48" s="54">
        <f t="shared" si="5"/>
        <v>101022.576361222</v>
      </c>
      <c r="J48" s="64" t="s">
        <v>111</v>
      </c>
    </row>
    <row r="49" ht="13.5" spans="1:10">
      <c r="A49" s="11">
        <v>3</v>
      </c>
      <c r="B49" s="49" t="s">
        <v>109</v>
      </c>
      <c r="C49" s="49" t="s">
        <v>114</v>
      </c>
      <c r="D49" s="17" t="s">
        <v>41</v>
      </c>
      <c r="E49" s="49">
        <v>210</v>
      </c>
      <c r="F49" s="53">
        <v>65.4</v>
      </c>
      <c r="G49" s="51">
        <f>19.74</f>
        <v>19.74</v>
      </c>
      <c r="H49" s="16">
        <f t="shared" si="4"/>
        <v>13734</v>
      </c>
      <c r="I49" s="54">
        <f t="shared" si="5"/>
        <v>4145.4</v>
      </c>
      <c r="J49" s="64" t="s">
        <v>111</v>
      </c>
    </row>
    <row r="50" ht="13.5" spans="1:10">
      <c r="A50" s="11">
        <v>4</v>
      </c>
      <c r="B50" s="49" t="s">
        <v>109</v>
      </c>
      <c r="C50" s="49" t="s">
        <v>115</v>
      </c>
      <c r="D50" s="17" t="s">
        <v>41</v>
      </c>
      <c r="E50" s="49">
        <v>160</v>
      </c>
      <c r="F50" s="53">
        <v>57.9</v>
      </c>
      <c r="G50" s="51">
        <f>53/1.1295</f>
        <v>46.9234174413457</v>
      </c>
      <c r="H50" s="16">
        <f t="shared" si="4"/>
        <v>9264</v>
      </c>
      <c r="I50" s="54">
        <f t="shared" si="5"/>
        <v>7507.74679061532</v>
      </c>
      <c r="J50" s="64" t="s">
        <v>111</v>
      </c>
    </row>
    <row r="51" ht="13.5" spans="1:10">
      <c r="A51" s="11">
        <v>5</v>
      </c>
      <c r="B51" s="49" t="s">
        <v>116</v>
      </c>
      <c r="C51" s="49"/>
      <c r="D51" s="49" t="s">
        <v>67</v>
      </c>
      <c r="E51" s="49">
        <v>497.5</v>
      </c>
      <c r="F51" s="53">
        <v>35.2</v>
      </c>
      <c r="G51" s="51">
        <v>35.2</v>
      </c>
      <c r="H51" s="16">
        <f t="shared" si="4"/>
        <v>17512</v>
      </c>
      <c r="I51" s="54">
        <f t="shared" si="5"/>
        <v>17512</v>
      </c>
      <c r="J51" s="64" t="s">
        <v>111</v>
      </c>
    </row>
    <row r="52" ht="13.5" spans="1:10">
      <c r="A52" s="11">
        <v>6</v>
      </c>
      <c r="B52" s="49" t="s">
        <v>117</v>
      </c>
      <c r="C52" s="49" t="s">
        <v>118</v>
      </c>
      <c r="D52" s="49" t="s">
        <v>45</v>
      </c>
      <c r="E52" s="49">
        <v>15</v>
      </c>
      <c r="F52" s="53">
        <v>341.88</v>
      </c>
      <c r="G52" s="51">
        <v>320</v>
      </c>
      <c r="H52" s="20">
        <f t="shared" si="4"/>
        <v>5128.2</v>
      </c>
      <c r="I52" s="51">
        <f t="shared" si="5"/>
        <v>4800</v>
      </c>
      <c r="J52" s="64" t="s">
        <v>111</v>
      </c>
    </row>
    <row r="53" ht="24" spans="1:10">
      <c r="A53" s="11">
        <v>7</v>
      </c>
      <c r="B53" s="49" t="s">
        <v>119</v>
      </c>
      <c r="C53" s="49"/>
      <c r="D53" s="49" t="s">
        <v>36</v>
      </c>
      <c r="E53" s="49">
        <v>12</v>
      </c>
      <c r="F53" s="53">
        <v>4000</v>
      </c>
      <c r="G53" s="51">
        <v>1637.17</v>
      </c>
      <c r="H53" s="54">
        <f t="shared" si="4"/>
        <v>48000</v>
      </c>
      <c r="I53" s="54">
        <f t="shared" si="5"/>
        <v>19646.04</v>
      </c>
      <c r="J53" s="64" t="s">
        <v>111</v>
      </c>
    </row>
    <row r="54" ht="24" spans="1:10">
      <c r="A54" s="11">
        <v>8</v>
      </c>
      <c r="B54" s="49" t="s">
        <v>120</v>
      </c>
      <c r="C54" s="49"/>
      <c r="D54" s="49" t="s">
        <v>36</v>
      </c>
      <c r="E54" s="49">
        <v>11</v>
      </c>
      <c r="F54" s="53">
        <v>5000</v>
      </c>
      <c r="G54" s="51">
        <v>1929.2</v>
      </c>
      <c r="H54" s="54">
        <f t="shared" si="4"/>
        <v>55000</v>
      </c>
      <c r="I54" s="54">
        <f t="shared" si="5"/>
        <v>21221.2</v>
      </c>
      <c r="J54" s="64" t="s">
        <v>111</v>
      </c>
    </row>
    <row r="55" ht="24" spans="1:10">
      <c r="A55" s="11">
        <v>9</v>
      </c>
      <c r="B55" s="49" t="s">
        <v>121</v>
      </c>
      <c r="C55" s="49"/>
      <c r="D55" s="49" t="s">
        <v>36</v>
      </c>
      <c r="E55" s="49">
        <v>12</v>
      </c>
      <c r="F55" s="55">
        <v>0</v>
      </c>
      <c r="G55" s="51">
        <f>803/1.13</f>
        <v>710.619469026549</v>
      </c>
      <c r="H55" s="54">
        <f t="shared" si="4"/>
        <v>0</v>
      </c>
      <c r="I55" s="54">
        <f t="shared" si="5"/>
        <v>8527.43362831858</v>
      </c>
      <c r="J55" s="64" t="s">
        <v>111</v>
      </c>
    </row>
    <row r="56" ht="24" spans="1:10">
      <c r="A56" s="11">
        <v>10</v>
      </c>
      <c r="B56" s="49" t="s">
        <v>122</v>
      </c>
      <c r="C56" s="49"/>
      <c r="D56" s="49" t="s">
        <v>36</v>
      </c>
      <c r="E56" s="49">
        <v>11</v>
      </c>
      <c r="F56" s="53">
        <v>0</v>
      </c>
      <c r="G56" s="51">
        <f>1098/1.13</f>
        <v>971.681415929204</v>
      </c>
      <c r="H56" s="54">
        <f t="shared" si="4"/>
        <v>0</v>
      </c>
      <c r="I56" s="54">
        <f t="shared" si="5"/>
        <v>10688.4955752212</v>
      </c>
      <c r="J56" s="64" t="s">
        <v>111</v>
      </c>
    </row>
    <row r="57" ht="24" spans="1:10">
      <c r="A57" s="11">
        <v>11</v>
      </c>
      <c r="B57" s="49" t="s">
        <v>123</v>
      </c>
      <c r="C57" s="56" t="s">
        <v>124</v>
      </c>
      <c r="D57" s="49" t="s">
        <v>36</v>
      </c>
      <c r="E57" s="49">
        <v>550</v>
      </c>
      <c r="F57" s="53">
        <v>260</v>
      </c>
      <c r="G57" s="51">
        <f>85</f>
        <v>85</v>
      </c>
      <c r="H57" s="51">
        <f t="shared" si="4"/>
        <v>143000</v>
      </c>
      <c r="I57" s="51">
        <f t="shared" si="5"/>
        <v>46750</v>
      </c>
      <c r="J57" s="64" t="s">
        <v>111</v>
      </c>
    </row>
    <row r="58" ht="24" spans="1:10">
      <c r="A58" s="11">
        <v>12</v>
      </c>
      <c r="B58" s="49" t="s">
        <v>125</v>
      </c>
      <c r="C58" s="49"/>
      <c r="D58" s="49" t="s">
        <v>45</v>
      </c>
      <c r="E58" s="49">
        <v>23</v>
      </c>
      <c r="F58" s="53">
        <v>300</v>
      </c>
      <c r="G58" s="51">
        <v>432.6</v>
      </c>
      <c r="H58" s="16">
        <f t="shared" si="4"/>
        <v>6900</v>
      </c>
      <c r="I58" s="54">
        <f t="shared" si="5"/>
        <v>9949.8</v>
      </c>
      <c r="J58" s="64" t="s">
        <v>111</v>
      </c>
    </row>
    <row r="59" ht="24" spans="1:10">
      <c r="A59" s="11">
        <v>13</v>
      </c>
      <c r="B59" s="49" t="s">
        <v>126</v>
      </c>
      <c r="C59" s="17" t="s">
        <v>127</v>
      </c>
      <c r="D59" s="18" t="s">
        <v>128</v>
      </c>
      <c r="E59" s="18">
        <v>167.63</v>
      </c>
      <c r="F59" s="51">
        <f>99994.15/E59</f>
        <v>596.517031557597</v>
      </c>
      <c r="G59" s="51">
        <v>750</v>
      </c>
      <c r="H59" s="20">
        <f t="shared" si="4"/>
        <v>99994.15</v>
      </c>
      <c r="I59" s="51">
        <f t="shared" si="5"/>
        <v>125722.5</v>
      </c>
      <c r="J59" s="64" t="s">
        <v>129</v>
      </c>
    </row>
    <row r="60" ht="24" spans="1:10">
      <c r="A60" s="11">
        <v>14</v>
      </c>
      <c r="B60" s="49" t="s">
        <v>130</v>
      </c>
      <c r="C60" s="18" t="s">
        <v>131</v>
      </c>
      <c r="D60" s="18" t="s">
        <v>128</v>
      </c>
      <c r="E60" s="18">
        <v>35.7</v>
      </c>
      <c r="F60" s="51">
        <v>1300</v>
      </c>
      <c r="G60" s="51">
        <f>860*3.5/1.036</f>
        <v>2905.40540540541</v>
      </c>
      <c r="H60" s="20">
        <f t="shared" si="4"/>
        <v>46410</v>
      </c>
      <c r="I60" s="51">
        <f t="shared" si="5"/>
        <v>103722.972972973</v>
      </c>
      <c r="J60" s="65" t="s">
        <v>132</v>
      </c>
    </row>
    <row r="61" ht="24" spans="1:10">
      <c r="A61" s="11">
        <v>15</v>
      </c>
      <c r="B61" s="49" t="s">
        <v>133</v>
      </c>
      <c r="C61" s="18" t="s">
        <v>134</v>
      </c>
      <c r="D61" s="18" t="s">
        <v>128</v>
      </c>
      <c r="E61" s="18">
        <v>214</v>
      </c>
      <c r="F61" s="51">
        <v>7000</v>
      </c>
      <c r="G61" s="51">
        <f>3460*2.2/1.036</f>
        <v>7347.49034749035</v>
      </c>
      <c r="H61" s="20">
        <f t="shared" si="4"/>
        <v>1498000</v>
      </c>
      <c r="I61" s="51">
        <f t="shared" si="5"/>
        <v>1572362.93436293</v>
      </c>
      <c r="J61" s="65" t="s">
        <v>135</v>
      </c>
    </row>
    <row r="62" ht="36" spans="1:10">
      <c r="A62" s="11">
        <v>16</v>
      </c>
      <c r="B62" s="49" t="s">
        <v>136</v>
      </c>
      <c r="C62" s="18"/>
      <c r="D62" s="18" t="s">
        <v>128</v>
      </c>
      <c r="E62" s="18">
        <v>67.32</v>
      </c>
      <c r="F62" s="51">
        <v>592.66</v>
      </c>
      <c r="G62" s="51">
        <f>850*2.4/1.036</f>
        <v>1969.11196911197</v>
      </c>
      <c r="H62" s="20">
        <f t="shared" si="4"/>
        <v>39897.8712</v>
      </c>
      <c r="I62" s="51">
        <f t="shared" si="5"/>
        <v>132560.617760618</v>
      </c>
      <c r="J62" s="65" t="s">
        <v>137</v>
      </c>
    </row>
    <row r="63" ht="24" spans="1:10">
      <c r="A63" s="11">
        <v>17</v>
      </c>
      <c r="B63" s="49" t="s">
        <v>138</v>
      </c>
      <c r="C63" s="18"/>
      <c r="D63" s="18" t="s">
        <v>139</v>
      </c>
      <c r="E63" s="18">
        <f>799.7*2</f>
        <v>1599.4</v>
      </c>
      <c r="F63" s="51">
        <v>290</v>
      </c>
      <c r="G63" s="51">
        <f>235/1.03</f>
        <v>228.155339805825</v>
      </c>
      <c r="H63" s="20">
        <f t="shared" si="4"/>
        <v>463826</v>
      </c>
      <c r="I63" s="51">
        <f t="shared" si="5"/>
        <v>364911.650485437</v>
      </c>
      <c r="J63" s="65" t="s">
        <v>140</v>
      </c>
    </row>
    <row r="64" ht="24" spans="1:10">
      <c r="A64" s="11">
        <v>18</v>
      </c>
      <c r="B64" s="49" t="s">
        <v>141</v>
      </c>
      <c r="C64" s="18"/>
      <c r="D64" s="18" t="s">
        <v>139</v>
      </c>
      <c r="E64" s="18">
        <f>257.55*3</f>
        <v>772.65</v>
      </c>
      <c r="F64" s="51">
        <v>290</v>
      </c>
      <c r="G64" s="51">
        <f>235/1.03</f>
        <v>228.155339805825</v>
      </c>
      <c r="H64" s="20">
        <f t="shared" si="4"/>
        <v>224068.5</v>
      </c>
      <c r="I64" s="51">
        <f t="shared" si="5"/>
        <v>176284.223300971</v>
      </c>
      <c r="J64" s="65" t="s">
        <v>142</v>
      </c>
    </row>
    <row r="65" ht="60" spans="1:10">
      <c r="A65" s="11">
        <v>1</v>
      </c>
      <c r="B65" s="12" t="s">
        <v>143</v>
      </c>
      <c r="C65" s="12" t="s">
        <v>144</v>
      </c>
      <c r="D65" s="13" t="s">
        <v>13</v>
      </c>
      <c r="E65" s="14">
        <v>4403</v>
      </c>
      <c r="F65" s="15"/>
      <c r="G65" s="15">
        <v>126</v>
      </c>
      <c r="H65" s="16"/>
      <c r="I65" s="58">
        <f t="shared" si="5"/>
        <v>554778</v>
      </c>
      <c r="J65" s="13" t="s">
        <v>31</v>
      </c>
    </row>
    <row r="66" ht="36" spans="1:10">
      <c r="A66" s="11">
        <v>2</v>
      </c>
      <c r="B66" s="67" t="s">
        <v>145</v>
      </c>
      <c r="C66" s="67" t="s">
        <v>146</v>
      </c>
      <c r="D66" s="37" t="s">
        <v>147</v>
      </c>
      <c r="E66" s="68">
        <v>5.2</v>
      </c>
      <c r="F66" s="39"/>
      <c r="G66" s="39">
        <v>19000</v>
      </c>
      <c r="H66" s="69"/>
      <c r="I66" s="58">
        <f t="shared" si="5"/>
        <v>98800</v>
      </c>
      <c r="J66" s="37" t="s">
        <v>62</v>
      </c>
    </row>
  </sheetData>
  <mergeCells count="11">
    <mergeCell ref="A1:J1"/>
    <mergeCell ref="A2:I2"/>
    <mergeCell ref="A3:I3"/>
    <mergeCell ref="F4:G4"/>
    <mergeCell ref="H4:I4"/>
    <mergeCell ref="A4:A5"/>
    <mergeCell ref="B4:B5"/>
    <mergeCell ref="C4:C5"/>
    <mergeCell ref="D4:D5"/>
    <mergeCell ref="E4:E5"/>
    <mergeCell ref="J4:J5"/>
  </mergeCells>
  <pageMargins left="0.708333333333333" right="0.747916666666667" top="0.393055555555556" bottom="0.118055555555556" header="0.747916666666667" footer="0.156944444444444"/>
  <pageSetup paperSize="9" orientation="landscape" horizontalDpi="600" verticalDpi="600"/>
  <headerFooter>
    <oddHeader>&amp;R第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土建装饰工程询价表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尐李_❤</cp:lastModifiedBy>
  <dcterms:created xsi:type="dcterms:W3CDTF">2022-02-24T03:42:19Z</dcterms:created>
  <dcterms:modified xsi:type="dcterms:W3CDTF">2022-02-24T03:49:26Z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BD05C71E9C124D578988CFF031A787B3</vt:lpwstr>
  </property>
  <property fmtid="{D5CDD505-2E9C-101B-9397-08002B2CF9AE}" pid="3" name="KSOProductBuildVer">
    <vt:lpwstr>2052-11.1.0.11365</vt:lpwstr>
  </property>
</Properties>
</file>