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s>
  <definedNames>
    <definedName name="_xlnm.Print_Area" localSheetId="0">Sheet1!$A$1:$J$24</definedName>
  </definedNames>
  <calcPr calcId="144525"/>
</workbook>
</file>

<file path=xl/sharedStrings.xml><?xml version="1.0" encoding="utf-8"?>
<sst xmlns="http://schemas.openxmlformats.org/spreadsheetml/2006/main" count="79" uniqueCount="55">
  <si>
    <t>建设工程项目主材设备市场询价清单备案表</t>
  </si>
  <si>
    <t>工程名称：岳阳市康复医院网络改造及网络安全防护建设项目</t>
  </si>
  <si>
    <t>备案编号：</t>
  </si>
  <si>
    <t>序号</t>
  </si>
  <si>
    <t>名称</t>
  </si>
  <si>
    <t>基本配置技术参数</t>
  </si>
  <si>
    <t>单
位</t>
  </si>
  <si>
    <t>数量</t>
  </si>
  <si>
    <t>单价（元）</t>
  </si>
  <si>
    <t>总价（元）</t>
  </si>
  <si>
    <t>备注</t>
  </si>
  <si>
    <t>报审价</t>
  </si>
  <si>
    <t>询价</t>
  </si>
  <si>
    <t>一</t>
  </si>
  <si>
    <t>管理系统</t>
  </si>
  <si>
    <t>外网防火墙</t>
  </si>
  <si>
    <t>标准1U机架设备，单电源，标配6个千兆电口、2个电口bypass，并含2个高速USB接口，1个RJ45串口；整机吞吐量≥4Gbps，并发连接数≥1,000,000，每秒新建连接数≥50,000 ，另有 1个Console口</t>
  </si>
  <si>
    <t>台</t>
  </si>
  <si>
    <t>17388944303 深信服科技股份有限公司长沙分公司 马先生</t>
  </si>
  <si>
    <t>服务器区防火墙</t>
  </si>
  <si>
    <t>网络层吞吐量≥10G，并发连接≥260 万，每秒新建连接数≥18万，标准2U 机箱，标准配置≥6个10/100/1000M自适应电口，≥4个SFP插槽，提供≥2口万兆光口，另有≥1个接口板卡扩展插槽， 1个Console口，病毒防护、入侵
防御。</t>
  </si>
  <si>
    <t xml:space="preserve">
17388944303 深信服科技股份有限公司长沙分公司 马先生</t>
  </si>
  <si>
    <t>内外网隔离网闸</t>
  </si>
  <si>
    <t>系统吞吐量：200Mbps
硬件配置：1U机箱，单电源；无液晶面板内网接口：6个10/100/1000Base- T端口，1个Console口，2个USB口； 外网接口：6个10/100/1000Base-T端口，1个Console口，2个USB口；
功能模块：数据库同步、文件交换、数据库访问、邮件访问、安全浏览、
安全FTP、定制模块、工控访问等；可增配集中监控与数据分析中心
（MDA）统一管控；</t>
  </si>
  <si>
    <t>上 网
行为管理</t>
  </si>
  <si>
    <t>标准1U机架式设备；支持用户数：600人，网络接口:4个千兆电口，支持故障bypass功能；涵盖身份认证、终端检查、网页过滤、应用管控、邮件及外发信息管理、上网授权、流量管理、报表统计和安全防护等功能模块，实现对互联网访问行为的全面管理。在P2P管控与带宽管理、防范网络泄密与法律风险、上网权限管理与工作效率提升、网络威胁过滤与上网安全强化等多个方面提供最有效的解决方案。</t>
  </si>
  <si>
    <t>日志安全审计</t>
  </si>
  <si>
    <t>标准2U机架式设备，6个千兆电口，单电源，内置50个主机审计许可证书（可扩展）；支持通过页面直接将日志文件导入或以syslog方式接收日志信息；支持SNMP日志采集；支持以图表方式（饼图、柱图、曲线图）显示当日日志数据分布情况；支持Windows、Linux等操作系统、支持网络设备（交换机、路由器等）、安全设备）、数据库系统、中间件（Tomcat、Webspere、weblogic等）、应用系统（Web服务器、邮件服务器、OA、CRM等）日志集中管理与审计；</t>
  </si>
  <si>
    <t>PC端杀毒软件</t>
  </si>
  <si>
    <t>防病毒功能和补丁，支持WindowsXP/VISTA/WIN7/WIN8/WIN10， 可扩展其它操作系统平台，但不可扩展其它功能，包含三年升级。</t>
  </si>
  <si>
    <t>点</t>
  </si>
  <si>
    <t>服务器杀毒软件</t>
  </si>
  <si>
    <t>6个windows 授权</t>
  </si>
  <si>
    <t>终端准入控制系统</t>
  </si>
  <si>
    <t>≥500终端；1U机架结构;标准配置≥4 个1000MBASE-T接口; 每秒事务数(TPS):≥1000(次/秒)，最大吞吐量:
≥500Mbps，最大并发连接数: ≥ 1000(条);功能要求包括：终端安全管理；终端安全检查与修复；网络边界管理；全网透视；远程维护；软件分
发。对非法连接到外网的终端进行阻断和报警。提供U盘的拔插记录和使用
控制。无客户端进行设备特征指纹收集，防止非法设备进入。</t>
  </si>
  <si>
    <t>安全服务</t>
  </si>
  <si>
    <t>专业渗透测试团队，采用人工黑盒的方式对用户的应用系统进行模拟攻击测试。主要测试方法包括：信息收 集、端口扫描、远程溢出、口令猜 测、本地溢出、客户端攻击、中间人
攻击、web脚本渗透、B/S或C/S应用程序测试等，使用工具和漏洞均为互联网公开工具。定期及在突发重大安全事件后以邮件形式向客户推送行业内安全事件、重大舆情信息、重要系统漏洞级补丁信息等.在用户发生确切的安全事件时，应急响应实施人员及时采取行动限制事件扩散和影响的范
围，限制潜在的损失与破坏服务基础上，实施人员协助客户检查所有受影响的系统，在准确判断安全事件原因的基础上，提出基于安全事件整体安全解决方案，排除系统安全风险并协助追查事件来源、提出解决方案、协
助后续处置。</t>
  </si>
  <si>
    <t>项</t>
  </si>
  <si>
    <t>二</t>
  </si>
  <si>
    <t>办公网络改造</t>
  </si>
  <si>
    <t>内网核心交换机</t>
  </si>
  <si>
    <t>24×100M/1G/2.5G/5G/10GBase-T以太网端口，4×10GE SFP+
1个扩展插槽
可插拔双电源，支持交流或者直流供电支持USB
包转发率：780Mpps
交换容量：2.56Tbps/23.04Tbps
含项目所需光模块及尾纤</t>
  </si>
  <si>
    <t>湖南金惠科技有限公司 13341313931宋玉清</t>
  </si>
  <si>
    <t>内网汇聚交换机</t>
  </si>
  <si>
    <t>24个10/100/1000Base-T以太网端口，4个100/1000 SFP，4个万兆SFP+，2个QSFP+堆叠口
交流供电，电源前置，支持RPS冗余电源交换容量：598Gbps/5.98Tbps
包转发率：222Mpps
含项目所需光模块及尾纤</t>
  </si>
  <si>
    <t>接入交换机</t>
  </si>
  <si>
    <t>24个10/100/1000Base-T以太网端口，4个千兆SFP
包转发率：51Mpps/126Mpps 交换容量：336Gbps/3.36Tbps 含项目所需光模块及尾纤</t>
  </si>
  <si>
    <t>外网核心交换机</t>
  </si>
  <si>
    <t>合  计</t>
  </si>
  <si>
    <t>/</t>
  </si>
  <si>
    <t>说明</t>
  </si>
  <si>
    <t xml:space="preserve"> 预算评审中涉及的主要材料、设备及适合采用市场合理低价的清单项目等，暂不能按现行定额、计费标准、《岳阳工程造价》及同期政府采购价等确定性询价参考计价的，咨询方必须按程序多方比价咨询，并结合建设方反馈意见出具评审初稿，经市财政评审中心备案（加盖评审中心公章）确认后，再评审进入总价按二次询价办法确定，本表参数内容多时取横置。</t>
  </si>
  <si>
    <t>咨询方</t>
  </si>
  <si>
    <t>评审中心</t>
  </si>
  <si>
    <t>注意：表格内的价格不参与工程下浮，采用信息价的材料不列入本表中。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</si>
</sst>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color indexed="8"/>
      <name val="宋体"/>
      <charset val="134"/>
    </font>
    <font>
      <b/>
      <sz val="22"/>
      <color indexed="8"/>
      <name val="宋体"/>
      <charset val="134"/>
    </font>
    <font>
      <b/>
      <sz val="11"/>
      <color indexed="8"/>
      <name val="宋体"/>
      <charset val="134"/>
    </font>
    <font>
      <sz val="11"/>
      <color indexed="8"/>
      <name val="宋体"/>
      <charset val="134"/>
    </font>
    <font>
      <sz val="10"/>
      <color indexed="8"/>
      <name val="宋体"/>
      <charset val="134"/>
    </font>
    <font>
      <sz val="10"/>
      <color rgb="FFFF0000"/>
      <name val="宋体"/>
      <charset val="134"/>
    </font>
    <font>
      <b/>
      <sz val="10"/>
      <color indexed="8"/>
      <name val="宋体"/>
      <charset val="134"/>
    </font>
    <font>
      <sz val="12"/>
      <color rgb="FFFF0000"/>
      <name val="宋体"/>
      <charset val="134"/>
    </font>
    <font>
      <b/>
      <sz val="15"/>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9"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12" applyNumberFormat="0" applyFont="0" applyAlignment="0" applyProtection="0">
      <alignment vertical="center"/>
    </xf>
    <xf numFmtId="0" fontId="14"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11" applyNumberFormat="0" applyFill="0" applyAlignment="0" applyProtection="0">
      <alignment vertical="center"/>
    </xf>
    <xf numFmtId="0" fontId="22" fillId="0" borderId="11" applyNumberFormat="0" applyFill="0" applyAlignment="0" applyProtection="0">
      <alignment vertical="center"/>
    </xf>
    <xf numFmtId="0" fontId="14" fillId="15" borderId="0" applyNumberFormat="0" applyBorder="0" applyAlignment="0" applyProtection="0">
      <alignment vertical="center"/>
    </xf>
    <xf numFmtId="0" fontId="18" fillId="0" borderId="14" applyNumberFormat="0" applyFill="0" applyAlignment="0" applyProtection="0">
      <alignment vertical="center"/>
    </xf>
    <xf numFmtId="0" fontId="14" fillId="11" borderId="0" applyNumberFormat="0" applyBorder="0" applyAlignment="0" applyProtection="0">
      <alignment vertical="center"/>
    </xf>
    <xf numFmtId="0" fontId="21" fillId="20" borderId="17" applyNumberFormat="0" applyAlignment="0" applyProtection="0">
      <alignment vertical="center"/>
    </xf>
    <xf numFmtId="0" fontId="26" fillId="20" borderId="15" applyNumberFormat="0" applyAlignment="0" applyProtection="0">
      <alignment vertical="center"/>
    </xf>
    <xf numFmtId="0" fontId="20" fillId="14" borderId="16" applyNumberFormat="0" applyAlignment="0" applyProtection="0">
      <alignment vertical="center"/>
    </xf>
    <xf numFmtId="0" fontId="13" fillId="29" borderId="0" applyNumberFormat="0" applyBorder="0" applyAlignment="0" applyProtection="0">
      <alignment vertical="center"/>
    </xf>
    <xf numFmtId="0" fontId="14" fillId="25" borderId="0" applyNumberFormat="0" applyBorder="0" applyAlignment="0" applyProtection="0">
      <alignment vertical="center"/>
    </xf>
    <xf numFmtId="0" fontId="17" fillId="0" borderId="13" applyNumberFormat="0" applyFill="0" applyAlignment="0" applyProtection="0">
      <alignment vertical="center"/>
    </xf>
    <xf numFmtId="0" fontId="27" fillId="0" borderId="18" applyNumberFormat="0" applyFill="0" applyAlignment="0" applyProtection="0">
      <alignment vertical="center"/>
    </xf>
    <xf numFmtId="0" fontId="25" fillId="24" borderId="0" applyNumberFormat="0" applyBorder="0" applyAlignment="0" applyProtection="0">
      <alignment vertical="center"/>
    </xf>
    <xf numFmtId="0" fontId="16" fillId="8" borderId="0" applyNumberFormat="0" applyBorder="0" applyAlignment="0" applyProtection="0">
      <alignment vertical="center"/>
    </xf>
    <xf numFmtId="0" fontId="13" fillId="23" borderId="0" applyNumberFormat="0" applyBorder="0" applyAlignment="0" applyProtection="0">
      <alignment vertical="center"/>
    </xf>
    <xf numFmtId="0" fontId="14" fillId="33"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13" fillId="10" borderId="0" applyNumberFormat="0" applyBorder="0" applyAlignment="0" applyProtection="0">
      <alignment vertical="center"/>
    </xf>
    <xf numFmtId="0" fontId="13" fillId="31" borderId="0" applyNumberFormat="0" applyBorder="0" applyAlignment="0" applyProtection="0">
      <alignment vertical="center"/>
    </xf>
    <xf numFmtId="0" fontId="14" fillId="7" borderId="0" applyNumberFormat="0" applyBorder="0" applyAlignment="0" applyProtection="0">
      <alignment vertical="center"/>
    </xf>
    <xf numFmtId="0" fontId="13" fillId="4" borderId="0" applyNumberFormat="0" applyBorder="0" applyAlignment="0" applyProtection="0">
      <alignment vertical="center"/>
    </xf>
    <xf numFmtId="0" fontId="14" fillId="17" borderId="0" applyNumberFormat="0" applyBorder="0" applyAlignment="0" applyProtection="0">
      <alignment vertical="center"/>
    </xf>
    <xf numFmtId="0" fontId="14" fillId="30" borderId="0" applyNumberFormat="0" applyBorder="0" applyAlignment="0" applyProtection="0">
      <alignment vertical="center"/>
    </xf>
    <xf numFmtId="0" fontId="13" fillId="22" borderId="0" applyNumberFormat="0" applyBorder="0" applyAlignment="0" applyProtection="0">
      <alignment vertical="center"/>
    </xf>
    <xf numFmtId="0" fontId="14" fillId="26"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0" borderId="1" xfId="0" applyFont="1" applyFill="1" applyBorder="1" applyAlignment="1">
      <alignment horizontal="lef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8" fillId="0"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selection activeCell="I6" sqref="I6"/>
    </sheetView>
  </sheetViews>
  <sheetFormatPr defaultColWidth="9" defaultRowHeight="14.25"/>
  <cols>
    <col min="1" max="1" width="5.88333333333333" style="1" customWidth="1"/>
    <col min="2" max="2" width="18.875" style="1" customWidth="1"/>
    <col min="3" max="3" width="27" style="2" customWidth="1"/>
    <col min="4" max="4" width="5.2" style="1" customWidth="1"/>
    <col min="5" max="9" width="8.89166666666667" style="1" customWidth="1"/>
    <col min="10" max="10" width="28.6666666666667" style="1" customWidth="1"/>
    <col min="11" max="11" width="9.375" style="1"/>
    <col min="12" max="12" width="9" style="1"/>
    <col min="13" max="14" width="9.44166666666667" style="1"/>
    <col min="15" max="16384" width="9" style="1"/>
  </cols>
  <sheetData>
    <row r="1" s="1" customFormat="1" ht="35" customHeight="1" spans="1:10">
      <c r="A1" s="3" t="s">
        <v>0</v>
      </c>
      <c r="B1" s="3"/>
      <c r="C1" s="3"/>
      <c r="D1" s="3"/>
      <c r="E1" s="3"/>
      <c r="F1" s="3"/>
      <c r="G1" s="3"/>
      <c r="H1" s="3"/>
      <c r="I1" s="3"/>
      <c r="J1" s="3"/>
    </row>
    <row r="2" s="1" customFormat="1" ht="21" customHeight="1" spans="1:9">
      <c r="A2" s="4" t="s">
        <v>1</v>
      </c>
      <c r="B2" s="4"/>
      <c r="C2" s="5"/>
      <c r="D2" s="4"/>
      <c r="E2" s="4"/>
      <c r="F2" s="4"/>
      <c r="G2" s="4"/>
      <c r="H2" s="4"/>
      <c r="I2" s="4"/>
    </row>
    <row r="3" s="1" customFormat="1" ht="21" customHeight="1" spans="1:9">
      <c r="A3" s="4" t="s">
        <v>2</v>
      </c>
      <c r="B3" s="4"/>
      <c r="C3" s="5"/>
      <c r="D3" s="4"/>
      <c r="E3" s="4"/>
      <c r="F3" s="4"/>
      <c r="G3" s="4"/>
      <c r="H3" s="4"/>
      <c r="I3" s="4"/>
    </row>
    <row r="4" s="1" customFormat="1" ht="18" customHeight="1" spans="1:10">
      <c r="A4" s="6" t="s">
        <v>3</v>
      </c>
      <c r="B4" s="7" t="s">
        <v>4</v>
      </c>
      <c r="C4" s="6" t="s">
        <v>5</v>
      </c>
      <c r="D4" s="6" t="s">
        <v>6</v>
      </c>
      <c r="E4" s="7" t="s">
        <v>7</v>
      </c>
      <c r="F4" s="7" t="s">
        <v>8</v>
      </c>
      <c r="G4" s="7"/>
      <c r="H4" s="7" t="s">
        <v>9</v>
      </c>
      <c r="I4" s="7"/>
      <c r="J4" s="22" t="s">
        <v>10</v>
      </c>
    </row>
    <row r="5" s="1" customFormat="1" ht="15.05" customHeight="1" spans="1:11">
      <c r="A5" s="7"/>
      <c r="B5" s="7"/>
      <c r="C5" s="6"/>
      <c r="D5" s="7"/>
      <c r="E5" s="7"/>
      <c r="F5" s="7" t="s">
        <v>11</v>
      </c>
      <c r="G5" s="7" t="s">
        <v>12</v>
      </c>
      <c r="H5" s="7" t="s">
        <v>11</v>
      </c>
      <c r="I5" s="7" t="s">
        <v>12</v>
      </c>
      <c r="J5" s="22"/>
      <c r="K5" s="1" t="s">
        <v>12</v>
      </c>
    </row>
    <row r="6" s="1" customFormat="1" ht="15.05" customHeight="1" spans="1:10">
      <c r="A6" s="7" t="s">
        <v>13</v>
      </c>
      <c r="B6" s="7" t="s">
        <v>14</v>
      </c>
      <c r="C6" s="6"/>
      <c r="D6" s="7"/>
      <c r="E6" s="7"/>
      <c r="F6" s="7"/>
      <c r="G6" s="7"/>
      <c r="H6" s="7">
        <f>SUM(H7:H15)</f>
        <v>784500</v>
      </c>
      <c r="I6" s="7">
        <f>SUM(I7:I15)</f>
        <v>426694</v>
      </c>
      <c r="J6" s="22"/>
    </row>
    <row r="7" s="1" customFormat="1" ht="77" customHeight="1" spans="1:10">
      <c r="A7" s="8">
        <v>1</v>
      </c>
      <c r="B7" s="9" t="s">
        <v>15</v>
      </c>
      <c r="C7" s="10" t="s">
        <v>16</v>
      </c>
      <c r="D7" s="11" t="s">
        <v>17</v>
      </c>
      <c r="E7" s="11">
        <v>1</v>
      </c>
      <c r="F7" s="11">
        <v>75600</v>
      </c>
      <c r="G7" s="9">
        <f>47600</f>
        <v>47600</v>
      </c>
      <c r="H7" s="11">
        <f t="shared" ref="H7:H15" si="0">E7*F7</f>
        <v>75600</v>
      </c>
      <c r="I7" s="11">
        <f t="shared" ref="I7:I15" si="1">E7*G7</f>
        <v>47600</v>
      </c>
      <c r="J7" s="13" t="s">
        <v>18</v>
      </c>
    </row>
    <row r="8" s="1" customFormat="1" ht="99" customHeight="1" spans="1:13">
      <c r="A8" s="8">
        <v>2</v>
      </c>
      <c r="B8" s="9" t="s">
        <v>19</v>
      </c>
      <c r="C8" s="10" t="s">
        <v>20</v>
      </c>
      <c r="D8" s="11" t="s">
        <v>17</v>
      </c>
      <c r="E8" s="11">
        <v>1</v>
      </c>
      <c r="F8" s="11">
        <v>128000</v>
      </c>
      <c r="G8" s="9">
        <v>128000</v>
      </c>
      <c r="H8" s="11">
        <f t="shared" si="0"/>
        <v>128000</v>
      </c>
      <c r="I8" s="11">
        <f t="shared" si="1"/>
        <v>128000</v>
      </c>
      <c r="J8" s="13"/>
      <c r="K8" s="1">
        <v>128000</v>
      </c>
      <c r="L8" s="29">
        <v>142109</v>
      </c>
      <c r="M8" s="30" t="s">
        <v>21</v>
      </c>
    </row>
    <row r="9" s="1" customFormat="1" ht="147" customHeight="1" spans="1:11">
      <c r="A9" s="8">
        <v>3</v>
      </c>
      <c r="B9" s="9" t="s">
        <v>22</v>
      </c>
      <c r="C9" s="10" t="s">
        <v>23</v>
      </c>
      <c r="D9" s="11" t="s">
        <v>17</v>
      </c>
      <c r="E9" s="11">
        <v>1</v>
      </c>
      <c r="F9" s="11">
        <v>130000</v>
      </c>
      <c r="G9" s="9">
        <f>47990</f>
        <v>47990</v>
      </c>
      <c r="H9" s="11">
        <f t="shared" si="0"/>
        <v>130000</v>
      </c>
      <c r="I9" s="11">
        <f t="shared" si="1"/>
        <v>47990</v>
      </c>
      <c r="J9" s="13" t="s">
        <v>21</v>
      </c>
      <c r="K9" s="1">
        <v>55188.5</v>
      </c>
    </row>
    <row r="10" s="1" customFormat="1" ht="150" customHeight="1" spans="1:11">
      <c r="A10" s="8">
        <v>4</v>
      </c>
      <c r="B10" s="9" t="s">
        <v>24</v>
      </c>
      <c r="C10" s="10" t="s">
        <v>25</v>
      </c>
      <c r="D10" s="11" t="s">
        <v>17</v>
      </c>
      <c r="E10" s="11">
        <v>1</v>
      </c>
      <c r="F10" s="11">
        <v>95000</v>
      </c>
      <c r="G10" s="9">
        <f>40751</f>
        <v>40751</v>
      </c>
      <c r="H10" s="11">
        <f t="shared" si="0"/>
        <v>95000</v>
      </c>
      <c r="I10" s="11">
        <f t="shared" si="1"/>
        <v>40751</v>
      </c>
      <c r="J10" s="13" t="s">
        <v>18</v>
      </c>
      <c r="K10" s="1">
        <v>46863.65</v>
      </c>
    </row>
    <row r="11" s="1" customFormat="1" ht="174" customHeight="1" spans="1:11">
      <c r="A11" s="8">
        <v>5</v>
      </c>
      <c r="B11" s="9" t="s">
        <v>26</v>
      </c>
      <c r="C11" s="10" t="s">
        <v>27</v>
      </c>
      <c r="D11" s="11" t="s">
        <v>17</v>
      </c>
      <c r="E11" s="11">
        <v>1</v>
      </c>
      <c r="F11" s="11">
        <v>137500</v>
      </c>
      <c r="G11" s="9">
        <f>53126</f>
        <v>53126</v>
      </c>
      <c r="H11" s="11">
        <f t="shared" si="0"/>
        <v>137500</v>
      </c>
      <c r="I11" s="11">
        <f t="shared" si="1"/>
        <v>53126</v>
      </c>
      <c r="J11" s="13" t="s">
        <v>18</v>
      </c>
      <c r="K11" s="1">
        <v>61094.9</v>
      </c>
    </row>
    <row r="12" s="1" customFormat="1" ht="52" customHeight="1" spans="1:11">
      <c r="A12" s="12">
        <v>6</v>
      </c>
      <c r="B12" s="9" t="s">
        <v>28</v>
      </c>
      <c r="C12" s="13" t="s">
        <v>29</v>
      </c>
      <c r="D12" s="11" t="s">
        <v>30</v>
      </c>
      <c r="E12" s="11">
        <v>144</v>
      </c>
      <c r="F12" s="11">
        <v>350</v>
      </c>
      <c r="G12" s="9">
        <f>180</f>
        <v>180</v>
      </c>
      <c r="H12" s="11">
        <f t="shared" si="0"/>
        <v>50400</v>
      </c>
      <c r="I12" s="11">
        <f t="shared" si="1"/>
        <v>25920</v>
      </c>
      <c r="J12" s="13" t="s">
        <v>21</v>
      </c>
      <c r="K12" s="1">
        <v>207</v>
      </c>
    </row>
    <row r="13" s="1" customFormat="1" ht="41" customHeight="1" spans="1:11">
      <c r="A13" s="14"/>
      <c r="B13" s="9" t="s">
        <v>31</v>
      </c>
      <c r="C13" s="13" t="s">
        <v>32</v>
      </c>
      <c r="D13" s="11"/>
      <c r="E13" s="11">
        <v>10</v>
      </c>
      <c r="F13" s="11">
        <v>1800</v>
      </c>
      <c r="G13" s="9">
        <f>1100</f>
        <v>1100</v>
      </c>
      <c r="H13" s="11">
        <f t="shared" si="0"/>
        <v>18000</v>
      </c>
      <c r="I13" s="11">
        <f t="shared" si="1"/>
        <v>11000</v>
      </c>
      <c r="J13" s="13" t="s">
        <v>18</v>
      </c>
      <c r="K13" s="1">
        <v>1265</v>
      </c>
    </row>
    <row r="14" s="1" customFormat="1" ht="174" customHeight="1" spans="1:11">
      <c r="A14" s="8">
        <v>7</v>
      </c>
      <c r="B14" s="9" t="s">
        <v>33</v>
      </c>
      <c r="C14" s="10" t="s">
        <v>34</v>
      </c>
      <c r="D14" s="11" t="s">
        <v>17</v>
      </c>
      <c r="E14" s="11">
        <v>1</v>
      </c>
      <c r="F14" s="11">
        <v>120000</v>
      </c>
      <c r="G14" s="9">
        <f>42307</f>
        <v>42307</v>
      </c>
      <c r="H14" s="11">
        <f t="shared" si="0"/>
        <v>120000</v>
      </c>
      <c r="I14" s="11">
        <f t="shared" si="1"/>
        <v>42307</v>
      </c>
      <c r="J14" s="13" t="s">
        <v>21</v>
      </c>
      <c r="K14" s="1">
        <v>48653.05</v>
      </c>
    </row>
    <row r="15" s="1" customFormat="1" ht="249" customHeight="1" spans="1:11">
      <c r="A15" s="8">
        <v>8</v>
      </c>
      <c r="B15" s="9" t="s">
        <v>35</v>
      </c>
      <c r="C15" s="13" t="s">
        <v>36</v>
      </c>
      <c r="D15" s="11" t="s">
        <v>37</v>
      </c>
      <c r="E15" s="11">
        <v>1</v>
      </c>
      <c r="F15" s="11">
        <v>30000</v>
      </c>
      <c r="G15" s="9">
        <f>30000</f>
        <v>30000</v>
      </c>
      <c r="H15" s="11">
        <f t="shared" si="0"/>
        <v>30000</v>
      </c>
      <c r="I15" s="11">
        <f t="shared" si="1"/>
        <v>30000</v>
      </c>
      <c r="J15" s="13"/>
      <c r="K15" s="1">
        <v>34500</v>
      </c>
    </row>
    <row r="16" s="1" customFormat="1" ht="33" customHeight="1" spans="1:10">
      <c r="A16" s="7" t="s">
        <v>38</v>
      </c>
      <c r="B16" s="15" t="s">
        <v>39</v>
      </c>
      <c r="C16" s="9"/>
      <c r="D16" s="11"/>
      <c r="E16" s="11"/>
      <c r="F16" s="11"/>
      <c r="G16" s="11"/>
      <c r="H16" s="11">
        <f>SUM(H17:H20)</f>
        <v>159000</v>
      </c>
      <c r="I16" s="11">
        <f>SUM(I17:I20)</f>
        <v>107760</v>
      </c>
      <c r="J16" s="9"/>
    </row>
    <row r="17" s="1" customFormat="1" ht="105" customHeight="1" spans="1:13">
      <c r="A17" s="8">
        <v>1</v>
      </c>
      <c r="B17" s="9" t="s">
        <v>40</v>
      </c>
      <c r="C17" s="16" t="s">
        <v>41</v>
      </c>
      <c r="D17" s="11" t="s">
        <v>17</v>
      </c>
      <c r="E17" s="11">
        <v>1</v>
      </c>
      <c r="F17" s="11">
        <v>45000</v>
      </c>
      <c r="G17" s="11">
        <v>45000</v>
      </c>
      <c r="H17" s="11">
        <f>E17*F17</f>
        <v>45000</v>
      </c>
      <c r="I17" s="11">
        <f>E17*G17</f>
        <v>45000</v>
      </c>
      <c r="J17" s="9"/>
      <c r="K17" s="1">
        <v>45000</v>
      </c>
      <c r="L17" s="1">
        <v>53400</v>
      </c>
      <c r="M17" s="2" t="s">
        <v>42</v>
      </c>
    </row>
    <row r="18" s="1" customFormat="1" ht="89" customHeight="1" spans="1:11">
      <c r="A18" s="8">
        <v>2</v>
      </c>
      <c r="B18" s="9" t="s">
        <v>43</v>
      </c>
      <c r="C18" s="16" t="s">
        <v>44</v>
      </c>
      <c r="D18" s="11" t="s">
        <v>17</v>
      </c>
      <c r="E18" s="11">
        <v>1</v>
      </c>
      <c r="F18" s="11">
        <v>30000</v>
      </c>
      <c r="G18" s="11">
        <f>8360</f>
        <v>8360</v>
      </c>
      <c r="H18" s="11">
        <f>E18*F18</f>
        <v>30000</v>
      </c>
      <c r="I18" s="11">
        <f>E18*G18</f>
        <v>8360</v>
      </c>
      <c r="J18" s="9" t="s">
        <v>42</v>
      </c>
      <c r="K18" s="1">
        <v>9614</v>
      </c>
    </row>
    <row r="19" s="1" customFormat="1" ht="69" customHeight="1" spans="1:11">
      <c r="A19" s="8">
        <v>3</v>
      </c>
      <c r="B19" s="9" t="s">
        <v>45</v>
      </c>
      <c r="C19" s="16" t="s">
        <v>46</v>
      </c>
      <c r="D19" s="11" t="s">
        <v>17</v>
      </c>
      <c r="E19" s="11">
        <v>12</v>
      </c>
      <c r="F19" s="11">
        <v>4500</v>
      </c>
      <c r="G19" s="11">
        <f>2600</f>
        <v>2600</v>
      </c>
      <c r="H19" s="11">
        <f>E19*F19</f>
        <v>54000</v>
      </c>
      <c r="I19" s="11">
        <f>E19*G19</f>
        <v>31200</v>
      </c>
      <c r="J19" s="9" t="s">
        <v>42</v>
      </c>
      <c r="K19" s="1">
        <v>2990</v>
      </c>
    </row>
    <row r="20" s="1" customFormat="1" ht="89" customHeight="1" spans="1:11">
      <c r="A20" s="8">
        <v>4</v>
      </c>
      <c r="B20" s="9" t="s">
        <v>47</v>
      </c>
      <c r="C20" s="16" t="s">
        <v>44</v>
      </c>
      <c r="D20" s="11" t="s">
        <v>17</v>
      </c>
      <c r="E20" s="11">
        <v>1</v>
      </c>
      <c r="F20" s="11">
        <v>30000</v>
      </c>
      <c r="G20" s="11">
        <f>23200</f>
        <v>23200</v>
      </c>
      <c r="H20" s="11">
        <f>E20*F20</f>
        <v>30000</v>
      </c>
      <c r="I20" s="11">
        <f>E20*G20</f>
        <v>23200</v>
      </c>
      <c r="J20" s="9" t="s">
        <v>42</v>
      </c>
      <c r="K20" s="1">
        <v>26680</v>
      </c>
    </row>
    <row r="21" s="1" customFormat="1" ht="64" customHeight="1" spans="1:11">
      <c r="A21" s="17" t="s">
        <v>48</v>
      </c>
      <c r="B21" s="18"/>
      <c r="C21" s="19"/>
      <c r="D21" s="11"/>
      <c r="E21" s="11"/>
      <c r="F21" s="11" t="s">
        <v>49</v>
      </c>
      <c r="G21" s="11" t="s">
        <v>49</v>
      </c>
      <c r="H21" s="20">
        <f>H16+H6</f>
        <v>943500</v>
      </c>
      <c r="I21" s="20">
        <f>I6+I16</f>
        <v>534454</v>
      </c>
      <c r="J21" s="9"/>
      <c r="K21" s="1" t="s">
        <v>49</v>
      </c>
    </row>
    <row r="22" s="1" customFormat="1" ht="66" customHeight="1" spans="1:10">
      <c r="A22" s="21" t="s">
        <v>50</v>
      </c>
      <c r="B22" s="9" t="s">
        <v>51</v>
      </c>
      <c r="C22" s="9"/>
      <c r="D22" s="9"/>
      <c r="E22" s="9"/>
      <c r="F22" s="9"/>
      <c r="G22" s="9"/>
      <c r="H22" s="9"/>
      <c r="I22" s="9"/>
      <c r="J22" s="11"/>
    </row>
    <row r="23" s="1" customFormat="1" ht="26" customHeight="1" spans="1:10">
      <c r="A23" s="22"/>
      <c r="B23" s="23" t="s">
        <v>52</v>
      </c>
      <c r="C23" s="24"/>
      <c r="D23" s="24"/>
      <c r="E23" s="24"/>
      <c r="F23" s="25" t="s">
        <v>53</v>
      </c>
      <c r="G23" s="25"/>
      <c r="H23" s="25"/>
      <c r="I23" s="25"/>
      <c r="J23" s="25"/>
    </row>
    <row r="24" s="1" customFormat="1" ht="78" customHeight="1" spans="1:10">
      <c r="A24" s="22"/>
      <c r="B24" s="26"/>
      <c r="C24" s="27"/>
      <c r="D24" s="27"/>
      <c r="E24" s="27"/>
      <c r="F24" s="25"/>
      <c r="G24" s="25"/>
      <c r="H24" s="25"/>
      <c r="I24" s="25"/>
      <c r="J24" s="25"/>
    </row>
    <row r="25" s="1" customFormat="1" ht="22" customHeight="1" spans="2:3">
      <c r="B25" s="28" t="s">
        <v>54</v>
      </c>
      <c r="C25" s="2"/>
    </row>
    <row r="26" s="1" customFormat="1" ht="22" customHeight="1" spans="3:3">
      <c r="C26" s="2"/>
    </row>
    <row r="27" s="1" customFormat="1" ht="22" customHeight="1" spans="3:3">
      <c r="C27" s="2"/>
    </row>
    <row r="28" s="1" customFormat="1" ht="22" customHeight="1" spans="3:3">
      <c r="C28" s="2"/>
    </row>
    <row r="29" s="1" customFormat="1" ht="20.3" customHeight="1" spans="3:3">
      <c r="C29" s="2"/>
    </row>
    <row r="30" s="1" customFormat="1" ht="20.3" customHeight="1" spans="3:3">
      <c r="C30" s="2"/>
    </row>
  </sheetData>
  <mergeCells count="17">
    <mergeCell ref="A1:J1"/>
    <mergeCell ref="A2:I2"/>
    <mergeCell ref="A3:I3"/>
    <mergeCell ref="F4:G4"/>
    <mergeCell ref="H4:I4"/>
    <mergeCell ref="A21:C21"/>
    <mergeCell ref="B22:I22"/>
    <mergeCell ref="A4:A5"/>
    <mergeCell ref="A12:A13"/>
    <mergeCell ref="A23:A24"/>
    <mergeCell ref="B4:B5"/>
    <mergeCell ref="C4:C5"/>
    <mergeCell ref="D4:D5"/>
    <mergeCell ref="E4:E5"/>
    <mergeCell ref="J4:J5"/>
    <mergeCell ref="F23:J24"/>
    <mergeCell ref="B23:E2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OLB995</dc:creator>
  <cp:lastModifiedBy>Administrator</cp:lastModifiedBy>
  <dcterms:created xsi:type="dcterms:W3CDTF">2019-04-11T01:53:00Z</dcterms:created>
  <dcterms:modified xsi:type="dcterms:W3CDTF">2020-03-25T07:13:22Z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