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<sst xmlns="http://schemas.openxmlformats.org/spreadsheetml/2006/main" count="113" uniqueCount="66">
  <si>
    <t>建设工程项目主材设备市场询价清单备案表</t>
  </si>
  <si>
    <t>工程名称：湖南理工学院巴陵人才专家楼工程</t>
  </si>
  <si>
    <t>备案编号：HNZY2019-ZJ（SCP）- 077</t>
  </si>
  <si>
    <t>序号</t>
  </si>
  <si>
    <t>名称</t>
  </si>
  <si>
    <t>基本配置技术参数</t>
  </si>
  <si>
    <t>单
位</t>
  </si>
  <si>
    <t>数量</t>
  </si>
  <si>
    <t>单价（元）</t>
  </si>
  <si>
    <t>总价（元）</t>
  </si>
  <si>
    <t>备注</t>
  </si>
  <si>
    <t>报审价</t>
  </si>
  <si>
    <t>询价</t>
  </si>
  <si>
    <t>TH-F数字智能消防巡检控制柜</t>
  </si>
  <si>
    <t>TH-F-IV-75/4</t>
  </si>
  <si>
    <t>台</t>
  </si>
  <si>
    <t>慧讯网询价</t>
  </si>
  <si>
    <t>柴油发电机组</t>
  </si>
  <si>
    <r>
      <rPr>
        <sz val="11"/>
        <color rgb="FF0C0C0C"/>
        <rFont val="Inherit"/>
        <charset val="134"/>
      </rPr>
      <t>1.</t>
    </r>
    <r>
      <rPr>
        <sz val="11"/>
        <color rgb="FF0C0C0C"/>
        <rFont val="宋体"/>
        <charset val="134"/>
      </rPr>
      <t>名称</t>
    </r>
    <r>
      <rPr>
        <sz val="11"/>
        <color rgb="FF0C0C0C"/>
        <rFont val="Inherit"/>
        <charset val="134"/>
      </rPr>
      <t xml:space="preserve">: </t>
    </r>
    <r>
      <rPr>
        <sz val="11"/>
        <color rgb="FF0C0C0C"/>
        <rFont val="宋体"/>
        <charset val="134"/>
      </rPr>
      <t>柴油发电机组</t>
    </r>
    <r>
      <rPr>
        <sz val="11"/>
        <color rgb="FF0C0C0C"/>
        <rFont val="Inherit"/>
        <charset val="134"/>
      </rPr>
      <t>;
2.</t>
    </r>
    <r>
      <rPr>
        <sz val="11"/>
        <color rgb="FF0C0C0C"/>
        <rFont val="宋体"/>
        <charset val="134"/>
      </rPr>
      <t>型号</t>
    </r>
    <r>
      <rPr>
        <sz val="11"/>
        <color rgb="FF0C0C0C"/>
        <rFont val="Inherit"/>
        <charset val="134"/>
      </rPr>
      <t xml:space="preserve">: </t>
    </r>
    <r>
      <rPr>
        <sz val="11"/>
        <color rgb="FF0C0C0C"/>
        <rFont val="宋体"/>
        <charset val="134"/>
      </rPr>
      <t>主用功率；</t>
    </r>
    <r>
      <rPr>
        <sz val="11"/>
        <color rgb="FF0C0C0C"/>
        <rFont val="Inherit"/>
        <charset val="134"/>
      </rPr>
      <t>400kw;
3.</t>
    </r>
    <r>
      <rPr>
        <sz val="11"/>
        <color rgb="FF0C0C0C"/>
        <rFont val="宋体"/>
        <charset val="134"/>
      </rPr>
      <t>型号</t>
    </r>
    <r>
      <rPr>
        <sz val="11"/>
        <color rgb="FF0C0C0C"/>
        <rFont val="Inherit"/>
        <charset val="134"/>
      </rPr>
      <t xml:space="preserve">: </t>
    </r>
    <r>
      <rPr>
        <sz val="11"/>
        <color rgb="FF0C0C0C"/>
        <rFont val="宋体"/>
        <charset val="134"/>
      </rPr>
      <t>备用功率：</t>
    </r>
    <r>
      <rPr>
        <sz val="11"/>
        <color rgb="FF0C0C0C"/>
        <rFont val="Inherit"/>
        <charset val="134"/>
      </rPr>
      <t>440kw;
4.</t>
    </r>
    <r>
      <rPr>
        <sz val="11"/>
        <color rgb="FF0C0C0C"/>
        <rFont val="宋体"/>
        <charset val="134"/>
      </rPr>
      <t>电压</t>
    </r>
    <r>
      <rPr>
        <sz val="11"/>
        <color rgb="FF0C0C0C"/>
        <rFont val="Inherit"/>
        <charset val="134"/>
      </rPr>
      <t>: 380V;</t>
    </r>
  </si>
  <si>
    <t>低噪轴流排风机</t>
  </si>
  <si>
    <t>5000m3/h 177Pa 0.75kw</t>
  </si>
  <si>
    <t>5000m3/h 156Pa 0.55kw</t>
  </si>
  <si>
    <t>8000m3/h 216Pa 1.1kw</t>
  </si>
  <si>
    <t>1000m3/h 166Pa 0.15kw</t>
  </si>
  <si>
    <t>4000m3/h 186Pa 0.37kw</t>
  </si>
  <si>
    <t>潜水式排污泵B型</t>
  </si>
  <si>
    <t>65XWQ30-13-2.2(带隔油功能) Q=8.33L/s H=15m N=2.2kw</t>
  </si>
  <si>
    <t>中区无负压供水设备</t>
  </si>
  <si>
    <t xml:space="preserve">XMWIV-50-0.7-3 Q=50m3/h  H=70m  P=11KW*2 </t>
  </si>
  <si>
    <t>喷淋给水泵</t>
  </si>
  <si>
    <t xml:space="preserve"> Q=30L/S，H=47m,P=37kw;</t>
  </si>
  <si>
    <t>室内消火栓给水泵</t>
  </si>
  <si>
    <t>应符合GB50974-2014 第5.1.6要求 Q=10L/S，H=75m,P=22kw</t>
  </si>
  <si>
    <t>人防饮用水箱60T 10000*4000*2000</t>
  </si>
  <si>
    <t>规格：10000*4000*2000mm;容量80m3；材质：SUS304不锈钢</t>
  </si>
  <si>
    <t>玻璃钢化粪池</t>
  </si>
  <si>
    <t>16-30m3</t>
  </si>
  <si>
    <t>m3</t>
  </si>
  <si>
    <t>Ф700 污水塑料检查井</t>
  </si>
  <si>
    <t xml:space="preserve"> 材质为增强增韧PPB （深度平均按照2.5米）井筒采用DN700管道加高</t>
  </si>
  <si>
    <t>座</t>
  </si>
  <si>
    <t>Ф700 雨水塑料检查井</t>
  </si>
  <si>
    <t xml:space="preserve"> 材质为增强增韧PPB （深度平均按照1.6米）井筒采用DN700管道加高</t>
  </si>
  <si>
    <t>屋顶消防水箱</t>
  </si>
  <si>
    <t>容量18m3；材质：SUS304不锈钢</t>
  </si>
  <si>
    <t>报警控制主机</t>
  </si>
  <si>
    <t>JB-TG-JBF-11S-H （含2000点控制器一台，多线控制盘3块，总线控制盘2块，系统电源一套，琴台柜2台）</t>
  </si>
  <si>
    <t>消防广播主机</t>
  </si>
  <si>
    <t>HY2722C,2U，数字录放，手持送话器</t>
  </si>
  <si>
    <t>消费电话总机</t>
  </si>
  <si>
    <t>HDM2101  多线制，入柜式2U，线路监视功能</t>
  </si>
  <si>
    <t>漏算</t>
  </si>
  <si>
    <t>气体灭火装置</t>
  </si>
  <si>
    <t>1.名称: 气体灭火装置;
2.介质、类型: 七氟丙烷;
3.型号、规格: GQQ100*2/2.5-PAVLN;                                 4.不含七氟丙烷</t>
  </si>
  <si>
    <t>七氟丙烷</t>
  </si>
  <si>
    <t>HFC-227ea</t>
  </si>
  <si>
    <t>Kg</t>
  </si>
  <si>
    <t>人防门 HHFM1220</t>
  </si>
  <si>
    <t>单扇活门槛钢筋混凝土防护密闭门（包含采购、运输、安装等一切费用）</t>
  </si>
  <si>
    <t>樘</t>
  </si>
  <si>
    <t>人防门 HHM1220</t>
  </si>
  <si>
    <t>合计</t>
  </si>
  <si>
    <t>说明</t>
  </si>
  <si>
    <t xml:space="preserve"> 预算评审中涉及的主要材料、设备及适合采用市场合理低价的清单项目等，暂不能按现行定额、计费标准、《岳阳工程造价》及同期政府采购价等确定性询价参考计价的，咨询方必须按程序多方比价咨询，并结合建设方反馈意见出具评审初稿，经市财政评审中心备案（加盖评审中心公章）确认后，再评审进入总价按二次询价办法确定，本表参数内容多时取横置。</t>
  </si>
  <si>
    <t>咨询方</t>
  </si>
  <si>
    <t>评审中心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</si>
</sst>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rgb="FF0C0C0C"/>
      <name val="Inherit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C0C0C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32</xdr:row>
      <xdr:rowOff>84455</xdr:rowOff>
    </xdr:from>
    <xdr:to>
      <xdr:col>20</xdr:col>
      <xdr:colOff>558637</xdr:colOff>
      <xdr:row>37</xdr:row>
      <xdr:rowOff>217058</xdr:rowOff>
    </xdr:to>
    <xdr:pic>
      <xdr:nvPicPr>
        <xdr:cNvPr id="1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17546955"/>
          <a:ext cx="15641320" cy="1509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20</xdr:col>
      <xdr:colOff>367526</xdr:colOff>
      <xdr:row>45</xdr:row>
      <xdr:rowOff>124198</xdr:rowOff>
    </xdr:to>
    <xdr:pic>
      <xdr:nvPicPr>
        <xdr:cNvPr id="12" name="图片 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9096990"/>
          <a:ext cx="15450820" cy="15106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21</xdr:col>
      <xdr:colOff>320389</xdr:colOff>
      <xdr:row>55</xdr:row>
      <xdr:rowOff>72607</xdr:rowOff>
    </xdr:to>
    <xdr:pic>
      <xdr:nvPicPr>
        <xdr:cNvPr id="13" name="图片 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20681950"/>
          <a:ext cx="16021050" cy="1855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20</xdr:col>
      <xdr:colOff>453240</xdr:colOff>
      <xdr:row>62</xdr:row>
      <xdr:rowOff>143246</xdr:rowOff>
    </xdr:to>
    <xdr:pic>
      <xdr:nvPicPr>
        <xdr:cNvPr id="14" name="图片 1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22465030"/>
          <a:ext cx="15536545" cy="1529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44823</xdr:rowOff>
    </xdr:from>
    <xdr:to>
      <xdr:col>20</xdr:col>
      <xdr:colOff>605621</xdr:colOff>
      <xdr:row>79</xdr:row>
      <xdr:rowOff>57511</xdr:rowOff>
    </xdr:to>
    <xdr:pic>
      <xdr:nvPicPr>
        <xdr:cNvPr id="15" name="图片 1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25679400"/>
          <a:ext cx="15688945" cy="159766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61</xdr:row>
      <xdr:rowOff>44824</xdr:rowOff>
    </xdr:from>
    <xdr:to>
      <xdr:col>20</xdr:col>
      <xdr:colOff>530568</xdr:colOff>
      <xdr:row>70</xdr:row>
      <xdr:rowOff>12669</xdr:rowOff>
    </xdr:to>
    <xdr:pic>
      <xdr:nvPicPr>
        <xdr:cNvPr id="16" name="图片 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3985" y="23698200"/>
          <a:ext cx="15480030" cy="1750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20</xdr:col>
      <xdr:colOff>558002</xdr:colOff>
      <xdr:row>87</xdr:row>
      <xdr:rowOff>152768</xdr:rowOff>
    </xdr:to>
    <xdr:pic>
      <xdr:nvPicPr>
        <xdr:cNvPr id="17" name="图片 1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0" y="27418030"/>
          <a:ext cx="15641320" cy="1539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20</xdr:col>
      <xdr:colOff>519907</xdr:colOff>
      <xdr:row>96</xdr:row>
      <xdr:rowOff>31736</xdr:rowOff>
    </xdr:to>
    <xdr:pic>
      <xdr:nvPicPr>
        <xdr:cNvPr id="18" name="图片 1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0" y="29002990"/>
          <a:ext cx="15603220" cy="1616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20</xdr:col>
      <xdr:colOff>558002</xdr:colOff>
      <xdr:row>104</xdr:row>
      <xdr:rowOff>171816</xdr:rowOff>
    </xdr:to>
    <xdr:pic>
      <xdr:nvPicPr>
        <xdr:cNvPr id="2" name="图片 1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0" y="30786070"/>
          <a:ext cx="15641320" cy="1558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17930</xdr:rowOff>
    </xdr:from>
    <xdr:to>
      <xdr:col>20</xdr:col>
      <xdr:colOff>615145</xdr:colOff>
      <xdr:row>113</xdr:row>
      <xdr:rowOff>173475</xdr:rowOff>
    </xdr:to>
    <xdr:pic>
      <xdr:nvPicPr>
        <xdr:cNvPr id="3" name="图片 2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0" y="32388810"/>
          <a:ext cx="15698470" cy="17405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20</xdr:col>
      <xdr:colOff>453240</xdr:colOff>
      <xdr:row>119</xdr:row>
      <xdr:rowOff>80550</xdr:rowOff>
    </xdr:to>
    <xdr:pic>
      <xdr:nvPicPr>
        <xdr:cNvPr id="4" name="图片 3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0" y="34154110"/>
          <a:ext cx="15536545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21</xdr:col>
      <xdr:colOff>26496</xdr:colOff>
      <xdr:row>127</xdr:row>
      <xdr:rowOff>190864</xdr:rowOff>
    </xdr:to>
    <xdr:pic>
      <xdr:nvPicPr>
        <xdr:cNvPr id="5" name="图片 4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0" y="35342830"/>
          <a:ext cx="15727045" cy="15773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20</xdr:col>
      <xdr:colOff>405621</xdr:colOff>
      <xdr:row>136</xdr:row>
      <xdr:rowOff>143246</xdr:rowOff>
    </xdr:to>
    <xdr:pic>
      <xdr:nvPicPr>
        <xdr:cNvPr id="6" name="图片 5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0" y="37125910"/>
          <a:ext cx="15488920" cy="1529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44823</xdr:rowOff>
    </xdr:from>
    <xdr:to>
      <xdr:col>20</xdr:col>
      <xdr:colOff>596097</xdr:colOff>
      <xdr:row>153</xdr:row>
      <xdr:rowOff>105130</xdr:rowOff>
    </xdr:to>
    <xdr:pic>
      <xdr:nvPicPr>
        <xdr:cNvPr id="8" name="图片 7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0" y="40340280"/>
          <a:ext cx="15679420" cy="16452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161365</xdr:colOff>
      <xdr:row>153</xdr:row>
      <xdr:rowOff>125506</xdr:rowOff>
    </xdr:from>
    <xdr:to>
      <xdr:col>21</xdr:col>
      <xdr:colOff>129373</xdr:colOff>
      <xdr:row>161</xdr:row>
      <xdr:rowOff>100098</xdr:rowOff>
    </xdr:to>
    <xdr:pic>
      <xdr:nvPicPr>
        <xdr:cNvPr id="9" name="图片 8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161290" y="42005885"/>
          <a:ext cx="15668625" cy="1559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20</xdr:col>
      <xdr:colOff>358002</xdr:colOff>
      <xdr:row>170</xdr:row>
      <xdr:rowOff>69831</xdr:rowOff>
    </xdr:to>
    <xdr:pic>
      <xdr:nvPicPr>
        <xdr:cNvPr id="11" name="图片 10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0" y="43663870"/>
          <a:ext cx="15441295" cy="1654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125505</xdr:rowOff>
    </xdr:from>
    <xdr:to>
      <xdr:col>20</xdr:col>
      <xdr:colOff>415145</xdr:colOff>
      <xdr:row>144</xdr:row>
      <xdr:rowOff>147716</xdr:rowOff>
    </xdr:to>
    <xdr:pic>
      <xdr:nvPicPr>
        <xdr:cNvPr id="19" name="图片 18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0" y="38637845"/>
          <a:ext cx="15498445" cy="1607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13</xdr:col>
      <xdr:colOff>333897</xdr:colOff>
      <xdr:row>198</xdr:row>
      <xdr:rowOff>141632</xdr:rowOff>
    </xdr:to>
    <xdr:pic>
      <xdr:nvPicPr>
        <xdr:cNvPr id="7" name="图片 6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0" y="45446950"/>
          <a:ext cx="11066145" cy="549084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198</xdr:row>
      <xdr:rowOff>197485</xdr:rowOff>
    </xdr:from>
    <xdr:to>
      <xdr:col>13</xdr:col>
      <xdr:colOff>538480</xdr:colOff>
      <xdr:row>205</xdr:row>
      <xdr:rowOff>144145</xdr:rowOff>
    </xdr:to>
    <xdr:pic>
      <xdr:nvPicPr>
        <xdr:cNvPr id="20" name="图片 19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7620" y="50993675"/>
          <a:ext cx="112636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7620</xdr:colOff>
      <xdr:row>205</xdr:row>
      <xdr:rowOff>196215</xdr:rowOff>
    </xdr:from>
    <xdr:to>
      <xdr:col>13</xdr:col>
      <xdr:colOff>486410</xdr:colOff>
      <xdr:row>212</xdr:row>
      <xdr:rowOff>76835</xdr:rowOff>
    </xdr:to>
    <xdr:pic>
      <xdr:nvPicPr>
        <xdr:cNvPr id="21" name="图片 20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7620" y="52379245"/>
          <a:ext cx="11211560" cy="12674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zoomScale="85" zoomScaleNormal="85" topLeftCell="A31" workbookViewId="0">
      <selection activeCell="I29" sqref="I29"/>
    </sheetView>
  </sheetViews>
  <sheetFormatPr defaultColWidth="9" defaultRowHeight="15.6"/>
  <cols>
    <col min="1" max="1" width="5.88888888888889" style="1" customWidth="1"/>
    <col min="2" max="2" width="21.962962962963" style="1" customWidth="1"/>
    <col min="3" max="3" width="28.2222222222222" style="2" customWidth="1"/>
    <col min="4" max="4" width="5.22222222222222" style="1" customWidth="1"/>
    <col min="5" max="5" width="7.77777777777778" style="1" customWidth="1"/>
    <col min="6" max="6" width="10" style="1" customWidth="1"/>
    <col min="7" max="7" width="9.33333333333333" style="1" customWidth="1"/>
    <col min="8" max="9" width="12.8055555555556" style="1" customWidth="1"/>
    <col min="10" max="10" width="15.037037037037" style="1" customWidth="1"/>
    <col min="11" max="12" width="9" style="1"/>
    <col min="13" max="14" width="9.44444444444444" style="1"/>
    <col min="15" max="16384" width="9" style="1"/>
  </cols>
  <sheetData>
    <row r="1" ht="34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ht="21" customHeight="1" spans="1:9">
      <c r="A3" s="4" t="s">
        <v>2</v>
      </c>
      <c r="B3" s="4"/>
      <c r="C3" s="5"/>
      <c r="D3" s="4"/>
      <c r="E3" s="4"/>
      <c r="F3" s="4"/>
      <c r="G3" s="4"/>
      <c r="H3" s="4"/>
      <c r="I3" s="4"/>
    </row>
    <row r="4" ht="18" customHeight="1" spans="1:10">
      <c r="A4" s="6" t="s">
        <v>3</v>
      </c>
      <c r="B4" s="7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/>
      <c r="H4" s="7" t="s">
        <v>9</v>
      </c>
      <c r="I4" s="7"/>
      <c r="J4" s="7" t="s">
        <v>10</v>
      </c>
    </row>
    <row r="5" ht="15" customHeight="1" spans="1:10">
      <c r="A5" s="7"/>
      <c r="B5" s="7"/>
      <c r="C5" s="6"/>
      <c r="D5" s="7"/>
      <c r="E5" s="7"/>
      <c r="F5" s="7" t="s">
        <v>11</v>
      </c>
      <c r="G5" s="7" t="s">
        <v>12</v>
      </c>
      <c r="H5" s="7" t="s">
        <v>11</v>
      </c>
      <c r="I5" s="7" t="s">
        <v>12</v>
      </c>
      <c r="J5" s="7"/>
    </row>
    <row r="6" ht="45" customHeight="1" spans="1:10">
      <c r="A6" s="8">
        <v>1</v>
      </c>
      <c r="B6" s="9" t="s">
        <v>13</v>
      </c>
      <c r="C6" s="9" t="s">
        <v>14</v>
      </c>
      <c r="D6" s="9" t="s">
        <v>15</v>
      </c>
      <c r="E6" s="9">
        <v>1</v>
      </c>
      <c r="F6" s="9">
        <v>29850</v>
      </c>
      <c r="G6" s="9">
        <f>21380*1.1</f>
        <v>23518</v>
      </c>
      <c r="H6" s="9">
        <f t="shared" ref="H6:H19" si="0">F6*E6</f>
        <v>29850</v>
      </c>
      <c r="I6" s="9">
        <f>G6*E6</f>
        <v>23518</v>
      </c>
      <c r="J6" s="9" t="s">
        <v>16</v>
      </c>
    </row>
    <row r="7" ht="73.8" customHeight="1" spans="1:10">
      <c r="A7" s="8">
        <v>2</v>
      </c>
      <c r="B7" s="9" t="s">
        <v>17</v>
      </c>
      <c r="C7" s="10" t="s">
        <v>18</v>
      </c>
      <c r="D7" s="9" t="s">
        <v>15</v>
      </c>
      <c r="E7" s="9">
        <v>1</v>
      </c>
      <c r="F7" s="9">
        <v>359820</v>
      </c>
      <c r="G7" s="9">
        <f>190800*1.1</f>
        <v>209880</v>
      </c>
      <c r="H7" s="9">
        <f t="shared" si="0"/>
        <v>359820</v>
      </c>
      <c r="I7" s="9">
        <f>G7*E7</f>
        <v>209880</v>
      </c>
      <c r="J7" s="11" t="s">
        <v>16</v>
      </c>
    </row>
    <row r="8" ht="37.95" customHeight="1" spans="1:10">
      <c r="A8" s="8">
        <v>3</v>
      </c>
      <c r="B8" s="9" t="s">
        <v>19</v>
      </c>
      <c r="C8" s="9" t="s">
        <v>20</v>
      </c>
      <c r="D8" s="9" t="s">
        <v>15</v>
      </c>
      <c r="E8" s="9">
        <v>3</v>
      </c>
      <c r="F8" s="9">
        <v>2535.4</v>
      </c>
      <c r="G8" s="9">
        <f>1560*1.1</f>
        <v>1716</v>
      </c>
      <c r="H8" s="9">
        <f t="shared" si="0"/>
        <v>7606.2</v>
      </c>
      <c r="I8" s="9">
        <f t="shared" ref="I8:I19" si="1">G8*E8</f>
        <v>5148</v>
      </c>
      <c r="J8" s="11" t="s">
        <v>16</v>
      </c>
    </row>
    <row r="9" ht="37.95" customHeight="1" spans="1:10">
      <c r="A9" s="8">
        <v>4</v>
      </c>
      <c r="B9" s="9" t="s">
        <v>19</v>
      </c>
      <c r="C9" s="9" t="s">
        <v>21</v>
      </c>
      <c r="D9" s="9" t="s">
        <v>15</v>
      </c>
      <c r="E9" s="9">
        <v>1</v>
      </c>
      <c r="F9" s="9">
        <v>2300</v>
      </c>
      <c r="G9" s="9">
        <f>1310*1.1</f>
        <v>1441</v>
      </c>
      <c r="H9" s="9">
        <f t="shared" si="0"/>
        <v>2300</v>
      </c>
      <c r="I9" s="9">
        <f t="shared" si="1"/>
        <v>1441</v>
      </c>
      <c r="J9" s="11" t="s">
        <v>16</v>
      </c>
    </row>
    <row r="10" ht="57.6" customHeight="1" spans="1:10">
      <c r="A10" s="8">
        <v>5</v>
      </c>
      <c r="B10" s="9" t="s">
        <v>19</v>
      </c>
      <c r="C10" s="9" t="s">
        <v>22</v>
      </c>
      <c r="D10" s="9" t="s">
        <v>15</v>
      </c>
      <c r="E10" s="9">
        <v>1</v>
      </c>
      <c r="F10" s="9">
        <v>2908</v>
      </c>
      <c r="G10" s="9">
        <v>2908</v>
      </c>
      <c r="H10" s="9">
        <f t="shared" si="0"/>
        <v>2908</v>
      </c>
      <c r="I10" s="9">
        <f t="shared" si="1"/>
        <v>2908</v>
      </c>
      <c r="J10" s="11" t="s">
        <v>16</v>
      </c>
    </row>
    <row r="11" ht="37.95" customHeight="1" spans="1:10">
      <c r="A11" s="8">
        <v>6</v>
      </c>
      <c r="B11" s="9" t="s">
        <v>19</v>
      </c>
      <c r="C11" s="9" t="s">
        <v>23</v>
      </c>
      <c r="D11" s="9" t="s">
        <v>15</v>
      </c>
      <c r="E11" s="9">
        <v>1</v>
      </c>
      <c r="F11" s="9">
        <v>1800</v>
      </c>
      <c r="G11" s="9">
        <v>380</v>
      </c>
      <c r="H11" s="9">
        <f t="shared" si="0"/>
        <v>1800</v>
      </c>
      <c r="I11" s="9">
        <f t="shared" si="1"/>
        <v>380</v>
      </c>
      <c r="J11" s="11" t="s">
        <v>16</v>
      </c>
    </row>
    <row r="12" ht="40.95" customHeight="1" spans="1:10">
      <c r="A12" s="8">
        <v>7</v>
      </c>
      <c r="B12" s="9" t="s">
        <v>19</v>
      </c>
      <c r="C12" s="9" t="s">
        <v>24</v>
      </c>
      <c r="D12" s="9" t="s">
        <v>15</v>
      </c>
      <c r="E12" s="9">
        <v>1</v>
      </c>
      <c r="F12" s="9">
        <v>2100</v>
      </c>
      <c r="G12" s="9">
        <f>850*1.1</f>
        <v>935</v>
      </c>
      <c r="H12" s="9">
        <f t="shared" si="0"/>
        <v>2100</v>
      </c>
      <c r="I12" s="9">
        <f t="shared" si="1"/>
        <v>935</v>
      </c>
      <c r="J12" s="11" t="s">
        <v>16</v>
      </c>
    </row>
    <row r="13" ht="40.95" customHeight="1" spans="1:10">
      <c r="A13" s="8">
        <v>8</v>
      </c>
      <c r="B13" s="9" t="s">
        <v>25</v>
      </c>
      <c r="C13" s="9" t="s">
        <v>26</v>
      </c>
      <c r="D13" s="9" t="s">
        <v>15</v>
      </c>
      <c r="E13" s="9">
        <v>22</v>
      </c>
      <c r="F13" s="9">
        <v>2100</v>
      </c>
      <c r="G13" s="9">
        <f>1800*1.1</f>
        <v>1980</v>
      </c>
      <c r="H13" s="9">
        <f t="shared" si="0"/>
        <v>46200</v>
      </c>
      <c r="I13" s="9">
        <f t="shared" si="1"/>
        <v>43560</v>
      </c>
      <c r="J13" s="11" t="s">
        <v>16</v>
      </c>
    </row>
    <row r="14" ht="40.95" customHeight="1" spans="1:10">
      <c r="A14" s="8">
        <v>9</v>
      </c>
      <c r="B14" s="9" t="s">
        <v>27</v>
      </c>
      <c r="C14" s="9" t="s">
        <v>28</v>
      </c>
      <c r="D14" s="9" t="s">
        <v>15</v>
      </c>
      <c r="E14" s="9">
        <v>1</v>
      </c>
      <c r="F14" s="9">
        <v>150000</v>
      </c>
      <c r="G14" s="9">
        <f>42720*1.1</f>
        <v>46992</v>
      </c>
      <c r="H14" s="9">
        <f t="shared" si="0"/>
        <v>150000</v>
      </c>
      <c r="I14" s="9">
        <f t="shared" si="1"/>
        <v>46992</v>
      </c>
      <c r="J14" s="11" t="s">
        <v>16</v>
      </c>
    </row>
    <row r="15" ht="40.95" customHeight="1" spans="1:10">
      <c r="A15" s="8">
        <v>10</v>
      </c>
      <c r="B15" s="9" t="s">
        <v>29</v>
      </c>
      <c r="C15" s="9" t="s">
        <v>30</v>
      </c>
      <c r="D15" s="9" t="s">
        <v>15</v>
      </c>
      <c r="E15" s="9">
        <v>2</v>
      </c>
      <c r="F15" s="9">
        <v>7850</v>
      </c>
      <c r="G15" s="9">
        <v>7850</v>
      </c>
      <c r="H15" s="9">
        <f t="shared" si="0"/>
        <v>15700</v>
      </c>
      <c r="I15" s="9">
        <f t="shared" si="1"/>
        <v>15700</v>
      </c>
      <c r="J15" s="11" t="s">
        <v>16</v>
      </c>
    </row>
    <row r="16" ht="40.95" customHeight="1" spans="1:10">
      <c r="A16" s="8">
        <v>11</v>
      </c>
      <c r="B16" s="9" t="s">
        <v>31</v>
      </c>
      <c r="C16" s="9" t="s">
        <v>32</v>
      </c>
      <c r="D16" s="9" t="s">
        <v>15</v>
      </c>
      <c r="E16" s="9">
        <v>2</v>
      </c>
      <c r="F16" s="9">
        <v>9500</v>
      </c>
      <c r="G16" s="9">
        <v>8650</v>
      </c>
      <c r="H16" s="9">
        <f t="shared" si="0"/>
        <v>19000</v>
      </c>
      <c r="I16" s="9">
        <f t="shared" si="1"/>
        <v>17300</v>
      </c>
      <c r="J16" s="11" t="s">
        <v>16</v>
      </c>
    </row>
    <row r="17" ht="40.95" customHeight="1" spans="1:10">
      <c r="A17" s="8">
        <v>12</v>
      </c>
      <c r="B17" s="9" t="s">
        <v>33</v>
      </c>
      <c r="C17" s="9" t="s">
        <v>34</v>
      </c>
      <c r="D17" s="9" t="s">
        <v>15</v>
      </c>
      <c r="E17" s="9">
        <v>2</v>
      </c>
      <c r="F17" s="9">
        <v>88000</v>
      </c>
      <c r="G17" s="9">
        <f>71000*1.1</f>
        <v>78100</v>
      </c>
      <c r="H17" s="9">
        <f t="shared" si="0"/>
        <v>176000</v>
      </c>
      <c r="I17" s="9">
        <f t="shared" si="1"/>
        <v>156200</v>
      </c>
      <c r="J17" s="11" t="s">
        <v>16</v>
      </c>
    </row>
    <row r="18" ht="40.95" customHeight="1" spans="1:10">
      <c r="A18" s="8">
        <v>13</v>
      </c>
      <c r="B18" s="9" t="s">
        <v>35</v>
      </c>
      <c r="C18" s="9" t="s">
        <v>36</v>
      </c>
      <c r="D18" s="9" t="s">
        <v>37</v>
      </c>
      <c r="E18" s="9">
        <f>16+30</f>
        <v>46</v>
      </c>
      <c r="F18" s="9">
        <v>600</v>
      </c>
      <c r="G18" s="9">
        <v>600</v>
      </c>
      <c r="H18" s="9">
        <f t="shared" si="0"/>
        <v>27600</v>
      </c>
      <c r="I18" s="9">
        <f t="shared" si="1"/>
        <v>27600</v>
      </c>
      <c r="J18" s="11" t="s">
        <v>16</v>
      </c>
    </row>
    <row r="19" ht="40.95" customHeight="1" spans="1:10">
      <c r="A19" s="8">
        <v>14</v>
      </c>
      <c r="B19" s="9" t="s">
        <v>38</v>
      </c>
      <c r="C19" s="9" t="s">
        <v>39</v>
      </c>
      <c r="D19" s="9" t="s">
        <v>40</v>
      </c>
      <c r="E19" s="9">
        <v>76</v>
      </c>
      <c r="F19" s="9">
        <v>2450</v>
      </c>
      <c r="G19" s="9">
        <f>1500+490</f>
        <v>1990</v>
      </c>
      <c r="H19" s="9">
        <f t="shared" si="0"/>
        <v>186200</v>
      </c>
      <c r="I19" s="9">
        <f t="shared" si="1"/>
        <v>151240</v>
      </c>
      <c r="J19" s="11" t="s">
        <v>16</v>
      </c>
    </row>
    <row r="20" ht="37.05" customHeight="1" spans="1:10">
      <c r="A20" s="8">
        <v>15</v>
      </c>
      <c r="B20" s="9" t="s">
        <v>41</v>
      </c>
      <c r="C20" s="9" t="s">
        <v>42</v>
      </c>
      <c r="D20" s="9" t="s">
        <v>40</v>
      </c>
      <c r="E20" s="9">
        <v>24</v>
      </c>
      <c r="F20" s="9">
        <v>2450</v>
      </c>
      <c r="G20" s="9">
        <f>1100+490</f>
        <v>1590</v>
      </c>
      <c r="H20" s="9">
        <f t="shared" ref="H20:H25" si="2">F20*E20</f>
        <v>58800</v>
      </c>
      <c r="I20" s="9">
        <f t="shared" ref="I20:I26" si="3">G20*E20</f>
        <v>38160</v>
      </c>
      <c r="J20" s="11" t="s">
        <v>16</v>
      </c>
    </row>
    <row r="21" ht="37.05" customHeight="1" spans="1:10">
      <c r="A21" s="8">
        <v>16</v>
      </c>
      <c r="B21" s="9" t="s">
        <v>43</v>
      </c>
      <c r="C21" s="9" t="s">
        <v>44</v>
      </c>
      <c r="D21" s="9" t="s">
        <v>40</v>
      </c>
      <c r="E21" s="9">
        <v>1</v>
      </c>
      <c r="F21" s="9">
        <v>24200</v>
      </c>
      <c r="G21" s="9">
        <v>17600</v>
      </c>
      <c r="H21" s="9">
        <f t="shared" si="2"/>
        <v>24200</v>
      </c>
      <c r="I21" s="9">
        <f t="shared" si="3"/>
        <v>17600</v>
      </c>
      <c r="J21" s="11" t="s">
        <v>16</v>
      </c>
    </row>
    <row r="22" ht="83.4" customHeight="1" spans="1:10">
      <c r="A22" s="8">
        <v>17</v>
      </c>
      <c r="B22" s="9" t="s">
        <v>45</v>
      </c>
      <c r="C22" s="9" t="s">
        <v>46</v>
      </c>
      <c r="D22" s="9" t="s">
        <v>15</v>
      </c>
      <c r="E22" s="9">
        <v>1</v>
      </c>
      <c r="F22" s="9">
        <v>21000</v>
      </c>
      <c r="G22" s="9">
        <v>21000</v>
      </c>
      <c r="H22" s="9">
        <f t="shared" si="2"/>
        <v>21000</v>
      </c>
      <c r="I22" s="9">
        <f t="shared" si="3"/>
        <v>21000</v>
      </c>
      <c r="J22" s="11" t="s">
        <v>16</v>
      </c>
    </row>
    <row r="23" ht="37.05" customHeight="1" spans="1:10">
      <c r="A23" s="8">
        <v>18</v>
      </c>
      <c r="B23" s="9" t="s">
        <v>47</v>
      </c>
      <c r="C23" s="9" t="s">
        <v>48</v>
      </c>
      <c r="D23" s="9" t="s">
        <v>15</v>
      </c>
      <c r="E23" s="9">
        <v>1</v>
      </c>
      <c r="F23" s="9">
        <v>15000</v>
      </c>
      <c r="G23" s="9">
        <f>11800*1.1</f>
        <v>12980</v>
      </c>
      <c r="H23" s="9">
        <f t="shared" si="2"/>
        <v>15000</v>
      </c>
      <c r="I23" s="9">
        <f t="shared" si="3"/>
        <v>12980</v>
      </c>
      <c r="J23" s="11" t="s">
        <v>16</v>
      </c>
    </row>
    <row r="24" ht="37.05" customHeight="1" spans="1:10">
      <c r="A24" s="8">
        <v>19</v>
      </c>
      <c r="B24" s="9" t="s">
        <v>49</v>
      </c>
      <c r="C24" s="9" t="s">
        <v>50</v>
      </c>
      <c r="D24" s="9" t="s">
        <v>15</v>
      </c>
      <c r="E24" s="9">
        <v>1</v>
      </c>
      <c r="F24" s="9" t="s">
        <v>51</v>
      </c>
      <c r="G24" s="9">
        <f>11400*1.1</f>
        <v>12540</v>
      </c>
      <c r="H24" s="9"/>
      <c r="I24" s="9">
        <f t="shared" si="3"/>
        <v>12540</v>
      </c>
      <c r="J24" s="11" t="s">
        <v>16</v>
      </c>
    </row>
    <row r="25" ht="84.6" customHeight="1" spans="1:10">
      <c r="A25" s="8">
        <v>20</v>
      </c>
      <c r="B25" s="9" t="s">
        <v>52</v>
      </c>
      <c r="C25" s="9" t="s">
        <v>53</v>
      </c>
      <c r="D25" s="9" t="s">
        <v>15</v>
      </c>
      <c r="E25" s="9">
        <v>2</v>
      </c>
      <c r="F25" s="9">
        <v>23750</v>
      </c>
      <c r="G25" s="9">
        <f>11800*1.1</f>
        <v>12980</v>
      </c>
      <c r="H25" s="9">
        <f t="shared" si="2"/>
        <v>47500</v>
      </c>
      <c r="I25" s="9">
        <f t="shared" si="3"/>
        <v>25960</v>
      </c>
      <c r="J25" s="11" t="s">
        <v>16</v>
      </c>
    </row>
    <row r="26" ht="37.05" customHeight="1" spans="1:10">
      <c r="A26" s="8">
        <v>21</v>
      </c>
      <c r="B26" s="9" t="s">
        <v>54</v>
      </c>
      <c r="C26" s="9" t="s">
        <v>55</v>
      </c>
      <c r="D26" s="9" t="s">
        <v>56</v>
      </c>
      <c r="E26" s="9">
        <v>300</v>
      </c>
      <c r="F26" s="9"/>
      <c r="G26" s="9">
        <v>80</v>
      </c>
      <c r="H26" s="9"/>
      <c r="I26" s="9">
        <f t="shared" si="3"/>
        <v>24000</v>
      </c>
      <c r="J26" s="11" t="s">
        <v>16</v>
      </c>
    </row>
    <row r="27" ht="43" customHeight="1" spans="1:10">
      <c r="A27" s="8">
        <v>22</v>
      </c>
      <c r="B27" s="9" t="s">
        <v>57</v>
      </c>
      <c r="C27" s="9" t="s">
        <v>58</v>
      </c>
      <c r="D27" s="9" t="s">
        <v>59</v>
      </c>
      <c r="E27" s="9">
        <v>1</v>
      </c>
      <c r="F27" s="9">
        <v>10700.6</v>
      </c>
      <c r="G27" s="9">
        <f>6692*1.2</f>
        <v>8030.4</v>
      </c>
      <c r="H27" s="9">
        <f>E27*F27</f>
        <v>10700.6</v>
      </c>
      <c r="I27" s="9">
        <f>E27*G27</f>
        <v>8030.4</v>
      </c>
      <c r="J27" s="11" t="s">
        <v>16</v>
      </c>
    </row>
    <row r="28" ht="43" customHeight="1" spans="1:10">
      <c r="A28" s="8">
        <v>23</v>
      </c>
      <c r="B28" s="9" t="s">
        <v>60</v>
      </c>
      <c r="C28" s="9" t="s">
        <v>58</v>
      </c>
      <c r="D28" s="9" t="s">
        <v>59</v>
      </c>
      <c r="E28" s="9">
        <v>1</v>
      </c>
      <c r="F28" s="9">
        <v>10027.09</v>
      </c>
      <c r="G28" s="9">
        <f>7103*1.2</f>
        <v>8523.6</v>
      </c>
      <c r="H28" s="9">
        <f>E28*F28</f>
        <v>10027.09</v>
      </c>
      <c r="I28" s="9">
        <f>E28*G28</f>
        <v>8523.6</v>
      </c>
      <c r="J28" s="11" t="s">
        <v>16</v>
      </c>
    </row>
    <row r="29" ht="38" customHeight="1" spans="1:10">
      <c r="A29" s="9" t="s">
        <v>61</v>
      </c>
      <c r="B29" s="9"/>
      <c r="C29" s="9"/>
      <c r="D29" s="11"/>
      <c r="E29" s="11"/>
      <c r="F29" s="11"/>
      <c r="G29" s="11"/>
      <c r="H29" s="11">
        <f>SUM(H6:H28)</f>
        <v>1214311.89</v>
      </c>
      <c r="I29" s="11">
        <f>SUM(I6:I28)</f>
        <v>871596</v>
      </c>
      <c r="J29" s="11"/>
    </row>
    <row r="30" ht="66" customHeight="1" spans="1:10">
      <c r="A30" s="12" t="s">
        <v>62</v>
      </c>
      <c r="B30" s="12" t="s">
        <v>63</v>
      </c>
      <c r="C30" s="12"/>
      <c r="D30" s="12"/>
      <c r="E30" s="12"/>
      <c r="F30" s="12"/>
      <c r="G30" s="12"/>
      <c r="H30" s="12"/>
      <c r="I30" s="12"/>
      <c r="J30" s="13"/>
    </row>
    <row r="31" ht="25.95" customHeight="1" spans="1:10">
      <c r="A31" s="13"/>
      <c r="B31" s="14" t="s">
        <v>64</v>
      </c>
      <c r="C31" s="15"/>
      <c r="D31" s="16" t="s">
        <v>65</v>
      </c>
      <c r="E31" s="17"/>
      <c r="F31" s="17"/>
      <c r="G31" s="17"/>
      <c r="H31" s="17"/>
      <c r="I31" s="17"/>
      <c r="J31" s="22"/>
    </row>
    <row r="32" ht="78" customHeight="1" spans="1:10">
      <c r="A32" s="13"/>
      <c r="B32" s="18"/>
      <c r="C32" s="19"/>
      <c r="D32" s="20"/>
      <c r="E32" s="21"/>
      <c r="F32" s="21"/>
      <c r="G32" s="21"/>
      <c r="H32" s="21"/>
      <c r="I32" s="21"/>
      <c r="J32" s="23"/>
    </row>
    <row r="33" ht="22.05" customHeight="1"/>
    <row r="34" ht="22.05" customHeight="1"/>
    <row r="35" ht="22.05" customHeight="1"/>
    <row r="36" ht="22.05" customHeight="1"/>
    <row r="37" ht="20.25" customHeight="1"/>
    <row r="38" ht="20.25" customHeight="1"/>
  </sheetData>
  <mergeCells count="16">
    <mergeCell ref="A1:J1"/>
    <mergeCell ref="A2:I2"/>
    <mergeCell ref="A3:I3"/>
    <mergeCell ref="F4:G4"/>
    <mergeCell ref="H4:I4"/>
    <mergeCell ref="A29:B29"/>
    <mergeCell ref="B30:I30"/>
    <mergeCell ref="A4:A5"/>
    <mergeCell ref="A31:A32"/>
    <mergeCell ref="B4:B5"/>
    <mergeCell ref="C4:C5"/>
    <mergeCell ref="D4:D5"/>
    <mergeCell ref="E4:E5"/>
    <mergeCell ref="J4:J5"/>
    <mergeCell ref="B31:C32"/>
    <mergeCell ref="D31:J32"/>
  </mergeCells>
  <pageMargins left="0.75" right="0.75" top="0.550694444444444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OLB995</dc:creator>
  <cp:lastModifiedBy>995</cp:lastModifiedBy>
  <dcterms:created xsi:type="dcterms:W3CDTF">2019-04-11T01:53:00Z</dcterms:created>
  <cp:lastPrinted>2019-08-20T01:10:00Z</cp:lastPrinted>
  <dcterms:modified xsi:type="dcterms:W3CDTF">2020-02-27T08:16:53Z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