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备案表" sheetId="2" r:id="rId1"/>
    <sheet name="监控清单询价" sheetId="3" r:id="rId2"/>
    <sheet name="音乐教室LED显示屏" sheetId="5" r:id="rId3"/>
    <sheet name="教室智慧黑板" sheetId="6" r:id="rId4"/>
    <sheet name="窗帘" sheetId="4" r:id="rId5"/>
    <sheet name="文化建设" sheetId="7" r:id="rId6"/>
  </sheets>
  <calcPr calcId="144525"/>
</workbook>
</file>

<file path=xl/sharedStrings.xml><?xml version="1.0" encoding="utf-8"?>
<sst xmlns="http://schemas.openxmlformats.org/spreadsheetml/2006/main" count="380" uniqueCount="236">
  <si>
    <t>建设工程项目主材设备市场询价清单备案表</t>
  </si>
  <si>
    <t>工程名称：接收土桥小学分流学生零星添置维修及棚改环境改造</t>
  </si>
  <si>
    <t>备案编号：YHXJ审字(2020)第001号</t>
  </si>
  <si>
    <t>序号</t>
  </si>
  <si>
    <t>项目名称</t>
  </si>
  <si>
    <t>报审金额（元）</t>
  </si>
  <si>
    <t>询价金额（元）</t>
  </si>
  <si>
    <t>审减金额（元）</t>
  </si>
  <si>
    <t>备注</t>
  </si>
  <si>
    <t>视频监控系统</t>
  </si>
  <si>
    <t>窗帘制安</t>
  </si>
  <si>
    <t>音乐教室LED显示屏</t>
  </si>
  <si>
    <t>教室智慧黑板</t>
  </si>
  <si>
    <t>文化建设</t>
  </si>
  <si>
    <t>合  计</t>
  </si>
  <si>
    <t>说明</t>
  </si>
  <si>
    <t xml:space="preserve"> 预算评审中涉及的主要材料、设备及适合采用市场合理低价的清单项目等，暂不能按现行定额、计费标准、《岳阳工程造价》及同期政府采购价等确定性询价参考计价的，咨询方必须按程序多方比价咨询，并结合建设方反馈意见出具评审初稿，经市财政评审中心备案（加盖评审中心公章）确认后，再评审进入总价按二次询价办法确定，本表参数内容多时取横置。</t>
  </si>
  <si>
    <t>咨询方</t>
  </si>
  <si>
    <t>评审中心</t>
  </si>
  <si>
    <t>注意：表格内的价格不参与工程下浮，采用信息价的材料不列入本表中。</t>
  </si>
  <si>
    <t>视频监控扩容改造建设项目设备清单表</t>
  </si>
  <si>
    <t>设备名称</t>
  </si>
  <si>
    <t>型号</t>
  </si>
  <si>
    <t>规格参数</t>
  </si>
  <si>
    <t>数量</t>
  </si>
  <si>
    <t>单位</t>
  </si>
  <si>
    <t>单价（元）</t>
  </si>
  <si>
    <t>总价（元）</t>
  </si>
  <si>
    <t>品牌</t>
  </si>
  <si>
    <t>报审价</t>
  </si>
  <si>
    <t>询价</t>
  </si>
  <si>
    <t>综合管理平台服务器</t>
  </si>
  <si>
    <t>DH-DSS7016S2-D</t>
  </si>
  <si>
    <t>linux系统；i5；8G；128G的SSD；4个千兆；显示屏支持；单电源；3U
嵌入式Linux一体机，30*24小时稳定运行 
支持16盘位，本地硬盘RAID 0、1、5、6、10、50、60 
支持进700Mbps 转700Mbps 存700Mbps 
单机支持1000个IP，3000路通道 
支持本级20个堆叠和上下5级级联部署 
支持光栅图、在线/离线GIS等多种地图模式 
支持大华、海康、GB28181、Onvif标准协议设备直接接入 
支持行为分析，人数统计，人脸检测等智能化功能接入，并进行报警及报表等业务展现 
支持前液晶板系统服务状态显示和系统基本参数设置 
支持B/S、C/S客户端，以及iphone、ipad、android等移动端应用 
支持二次开发，提供平台SDK开发包</t>
  </si>
  <si>
    <t>台</t>
  </si>
  <si>
    <t>大华</t>
  </si>
  <si>
    <t>视频监控综合管理平台</t>
  </si>
  <si>
    <t>DSS7000</t>
  </si>
  <si>
    <t>全新架构的综合监控管理平台，集主控，转发，录像查询，管理于一身，具有建设成本低、部署运维简易、组合扩展灵活、性能强悍及安全稳定高可靠等特点；</t>
  </si>
  <si>
    <t>套</t>
  </si>
  <si>
    <t>存储服务器</t>
  </si>
  <si>
    <t>DH-NVR624-128-4KS2</t>
  </si>
  <si>
    <t xml:space="preserve">支持WEB、本地GUI界面操作
可接驳支持ONVIF、PSIA、RTSP协议的第三方摄像机和主流品牌摄像机
支持IPv4、IPv6、HTTP、UPnP、NTP、SNMP、PPPoE、DNS、FTP、ONVIF网络协议
支持最大128路网络视频接入，网络性能接入384Mbps，储存384Mbps，转发384Mbps
支持12M/4K/5M/3M/1080P/UXGA/1.3M/720P IPC分辨率接入
支持1路VGA输出，2路HDMI输出，支持VGA和HDMI 1同源输出，双HDMI 4K分辨率异源输出
支持24个SATA接口，单盘容量支持2TB、3TB、4TB、6TB、8TB;
支持1个外置eSATA接口，用于录像和备份
支持4个USB接口（2个前置USB2.0接口、2个后置USB3.0接口）
支持4个RJ45 10/100/1000Mbps自适应以太网口，支持容错、负载均衡和四网分离
可扩展4口千兆光口，支持容错、负载均衡和四网分离
支持按时间、按事件等多种方式进行录像的检索、回放、备份，支持图片本地回放与查询；
支持标签自定义功能，设备支持对指定时间的录像进行标签并归档，便于后续査看
支持本机硬盘、网络等存储方式，支持硬盘、外接USB存储设备备份方式
</t>
  </si>
  <si>
    <t>专业监控级硬盘</t>
  </si>
  <si>
    <t>ST4000VX0003</t>
  </si>
  <si>
    <t>4000G/5900RPM/128M/6Gb/SATA3.0</t>
  </si>
  <si>
    <t>块</t>
  </si>
  <si>
    <t>希捷</t>
  </si>
  <si>
    <t>红外枪机</t>
  </si>
  <si>
    <t>DH-IPC-HFW-8945M-I2-BR</t>
  </si>
  <si>
    <t>传感器类型1/2.7英寸CMOS；最大分辨率400W；最大红外距离80米；宽动态120dB；双灯白光；镜头焦距4mm/6mm/8mm可选；定焦；H.265支持；星光支持；供电方式DC12；防护等级IP67</t>
  </si>
  <si>
    <t>枪机支架</t>
  </si>
  <si>
    <t>DH-PFB121W</t>
  </si>
  <si>
    <t>铝合金材质；壁装安装；</t>
  </si>
  <si>
    <t>个</t>
  </si>
  <si>
    <t>摄像机电源</t>
  </si>
  <si>
    <t>2013S</t>
  </si>
  <si>
    <t>宽温电源；DC12V2A；-30℃~70℃；具备3C认证；</t>
  </si>
  <si>
    <t>核心交换机</t>
  </si>
  <si>
    <t>S5720S-28P-SI-AC</t>
  </si>
  <si>
    <t>24口10M/100M/1000Base-T企业级三层交换机，4个1GSFP光口，固化单交流电源；交换容量590Gbps/3.36Tbps；包转发率126Mpps/210Mpps;支持4K个VLAN;支持VLAN内组播转发和组播多VLAN复制；</t>
  </si>
  <si>
    <t>华为</t>
  </si>
  <si>
    <t>汇聚交换机</t>
  </si>
  <si>
    <t>S5720S-28P-LI-AC</t>
  </si>
  <si>
    <t>24口10M/100M/1000M以太网交换机，4个1G SFP光口，固化单交流电源；交换容量336Gbps；包转发率96Mpps/126Mpps</t>
  </si>
  <si>
    <t>接入交换机</t>
  </si>
  <si>
    <t>S105</t>
  </si>
  <si>
    <t>5口10M/100M以太网交换机</t>
  </si>
  <si>
    <t>腾达</t>
  </si>
  <si>
    <t>光电转换器</t>
  </si>
  <si>
    <t>TH-3100</t>
  </si>
  <si>
    <t>百兆单芯单模</t>
  </si>
  <si>
    <t>汤湖</t>
  </si>
  <si>
    <t>光电机架箱</t>
  </si>
  <si>
    <t>国标</t>
  </si>
  <si>
    <t>14位槽位，主备电源相互转换；2U；</t>
  </si>
  <si>
    <t>网络硬盘录像机</t>
  </si>
  <si>
    <t>DH-NVR6208-HD</t>
  </si>
  <si>
    <t>8路网络硬盘录像机</t>
  </si>
  <si>
    <t>监视器</t>
  </si>
  <si>
    <t>LS55M31</t>
  </si>
  <si>
    <t>55寸高清LED背光显示，分辨率：3840*2160；H.265硬解码；支持接口：网线 AV HDMI RF射频接口 USB；</t>
  </si>
  <si>
    <t>海尔</t>
  </si>
  <si>
    <t>机柜</t>
  </si>
  <si>
    <t>22U</t>
  </si>
  <si>
    <t>600*600*1200</t>
  </si>
  <si>
    <t>图腾</t>
  </si>
  <si>
    <t>PDU</t>
  </si>
  <si>
    <t xml:space="preserve"> GNE-1080</t>
  </si>
  <si>
    <t>8位3孔16A机柜插座</t>
  </si>
  <si>
    <t>公牛</t>
  </si>
  <si>
    <t>理线器</t>
  </si>
  <si>
    <t>DDT-W6-3000</t>
  </si>
  <si>
    <t>19寸1U金属</t>
  </si>
  <si>
    <t>大唐电信</t>
  </si>
  <si>
    <t>配线架</t>
  </si>
  <si>
    <t>DDT-P5-1242</t>
  </si>
  <si>
    <t>全钢架结构，背部带理线器托架，19寸1U</t>
  </si>
  <si>
    <t>网络跳线</t>
  </si>
  <si>
    <t>RJ45-RJ45</t>
  </si>
  <si>
    <t>RJ45-RJ45六类非屏蔽跳线（1米）</t>
  </si>
  <si>
    <t>根</t>
  </si>
  <si>
    <t>国产</t>
  </si>
  <si>
    <t>光纤跳线</t>
  </si>
  <si>
    <t>SC-SF</t>
  </si>
  <si>
    <t>光纤</t>
  </si>
  <si>
    <t>标准8芯光纤</t>
  </si>
  <si>
    <t>米</t>
  </si>
  <si>
    <t>光纤熔接盒</t>
  </si>
  <si>
    <t>8位</t>
  </si>
  <si>
    <t>光纤熔接</t>
  </si>
  <si>
    <t>技工</t>
  </si>
  <si>
    <t>芯</t>
  </si>
  <si>
    <t>立杆</t>
  </si>
  <si>
    <t>3.5米立杆（含配电箱及配件）</t>
  </si>
  <si>
    <t>地龙</t>
  </si>
  <si>
    <t>与立杆配套</t>
  </si>
  <si>
    <t>电源线</t>
  </si>
  <si>
    <t>RVV2*1.5</t>
  </si>
  <si>
    <t>网线</t>
  </si>
  <si>
    <t>六类非屏蔽双绞线</t>
  </si>
  <si>
    <t>箱</t>
  </si>
  <si>
    <t>罗格朗</t>
  </si>
  <si>
    <t>PVC辅材</t>
  </si>
  <si>
    <t>D25/D20/D16</t>
  </si>
  <si>
    <t>安装辅材及配件</t>
  </si>
  <si>
    <t>RJ45接口、镀锌钢管、管卡、膨胀螺丝、扎带、开孔器、电工胶、打标纸等</t>
  </si>
  <si>
    <t>项</t>
  </si>
  <si>
    <t>立杆基础，地面开槽建设</t>
  </si>
  <si>
    <t>立杆基础、地面破路、开槽建设</t>
  </si>
  <si>
    <t>设备合计</t>
  </si>
  <si>
    <t>安装调试</t>
  </si>
  <si>
    <t>工程总价</t>
  </si>
  <si>
    <t>湖南民族职业学院附小音乐教室LED显示屏</t>
  </si>
  <si>
    <t>LED显示屏</t>
  </si>
  <si>
    <t>利亚德SV2.0</t>
  </si>
  <si>
    <r>
      <rPr>
        <sz val="10"/>
        <color theme="1"/>
        <rFont val="微软雅黑"/>
        <charset val="134"/>
      </rPr>
      <t>封装方式：SMD封装，像素间距：2mm，点密度：250000点/平米，亮度≥600nits，单元尺寸：256mm*128mm*14.5mm，平整度（mm）：≦0.2；色温（K）：3000-10000可调；可视角度：水平视角≥160度 ，垂直视角≥140度；发光点中心距偏差：&lt;3%；亮度均匀性（校正后）：≥97%；色度均匀性（校正后）：±0.003Cx，Cy之内；对比度≥5000:1；刷新频率：≥3000Hz；电气参数：最大功耗：≤360w/</t>
    </r>
    <r>
      <rPr>
        <sz val="10"/>
        <color theme="1"/>
        <rFont val="宋体"/>
        <charset val="134"/>
      </rPr>
      <t>㎡</t>
    </r>
    <r>
      <rPr>
        <sz val="10"/>
        <color theme="1"/>
        <rFont val="微软雅黑"/>
        <charset val="134"/>
      </rPr>
      <t>，平均功耗：≦120w/</t>
    </r>
    <r>
      <rPr>
        <sz val="10"/>
        <color theme="1"/>
        <rFont val="宋体"/>
        <charset val="134"/>
      </rPr>
      <t>㎡</t>
    </r>
    <r>
      <rPr>
        <sz val="10"/>
        <color theme="1"/>
        <rFont val="微软雅黑"/>
        <charset val="134"/>
      </rPr>
      <t>；低亮高灰：100%亮度时，16bit灰度；20%亮度时，12bit灰度；高温、高湿工作：产品在40°，80%的环境中，放置8H后，结构不变形，功能正常；低温工作：在-10°环境中，通电工作8H，结构不变形，功能正常，符合盐雾10级要求，LED主观评价等级为优。提供针对以上参数经CNAS和CMA认可的第三方检测机构依据SJ/T 11281-2007 《发光二极管(LED)显示屏测试方法》和SJ/T 11141-2012《LED显示屏通用规范》出具的检测报告复印件(加盖制造商公章)。显示尺寸：4.0m（L)*2.2m（H）=8.8</t>
    </r>
    <r>
      <rPr>
        <sz val="10"/>
        <color theme="1"/>
        <rFont val="宋体"/>
        <charset val="134"/>
      </rPr>
      <t>㎡</t>
    </r>
    <r>
      <rPr>
        <sz val="10"/>
        <color theme="1"/>
        <rFont val="微软雅黑"/>
        <charset val="134"/>
      </rPr>
      <t>，整屏分辨率：2176*1280。</t>
    </r>
  </si>
  <si>
    <t>㎡</t>
  </si>
  <si>
    <t>主控制器</t>
  </si>
  <si>
    <t>卡莱特</t>
  </si>
  <si>
    <t>1.一路DVI视频输入；2.两路RJ-45接口输出；3.USB接口控制，可级联多台进行统一控制；4.一路光探头接口输入；5.独立电源供电；6.支持高位阶视频输入16位颜色；7.额定工作电压：AC220V；8.额定功率：2.5W; 9.工作环境温度：-20℃～75℃。</t>
  </si>
  <si>
    <t>分控制器</t>
  </si>
  <si>
    <t>1.两路RJ-45接口输入；2.支持灯板Flash管理，可存储校正数据和灯板信息；3.支持一键应用灯板Flash校正数据；4.输出接口与设备兼容；5.额定工作电压：DC4.7V；6.集成网络变压器，简化用户设计；</t>
  </si>
  <si>
    <t>系统控制</t>
  </si>
  <si>
    <t>用于控制大屏,可对输出图像进行色度、饱和度、亮度、对比度调节。操作直观，所见所得。可以方便直观地编排各式各样图文并茂的显示元素。支持多种视频、动画文件,独立的表格编辑功能。</t>
  </si>
  <si>
    <t>控制主机</t>
  </si>
  <si>
    <t>联想/T4900</t>
  </si>
  <si>
    <t>操作系统：Windows 7 64位，CPU系列：英特尔 酷睿i5 4代系列，内存容量：：8GB，内存型号：DDR3 1600MHz,硬盘容量：1TB，硬盘描述：7200转，2GB独立显卡，显示器21.5寸，显示分辨率1920*1080，显示器描述:LED宽屏，有线网卡：1000Mbps以太网卡，视频输出接口：1路DVI、1路VGA、1路HDMI。</t>
  </si>
  <si>
    <t>LED视频拼接器</t>
  </si>
  <si>
    <t>迈普视通/760H</t>
  </si>
  <si>
    <t>功能：支持多种信号源输入，具有大屏拼接功能，配备相关窗口控制与操作功能;单个输出通道最高支持分辨率1920×1200@60Hz。另外，标准配置可以为各组大屏配置超高分辨率的静态大底图，高端配置还可接入超高分辨率动态底图。</t>
  </si>
  <si>
    <t>信号线及工程布线</t>
  </si>
  <si>
    <t>安普</t>
  </si>
  <si>
    <t>弱电，六类八芯网线RJ45*8根</t>
  </si>
  <si>
    <t>电源线及工程布线</t>
  </si>
  <si>
    <t>30kw电源线布设</t>
  </si>
  <si>
    <t>15kw电源线布设！三相五线制输入，功率30KW，具备分步延时起动和分步延时断电的功能，以减小显示屏停、送电时对电网的冲击。具有PLC远程监控显示屏电源定时开关机，温湿度监控，系统具有烟雾及温升报警功能，，显示屏亮度自动调节功能，电气防护具有过流、短路、断路、过压、欠压等保护措施，系统具有故障诊断和预警功能，通讯口：1个RS232，1个以太网。</t>
  </si>
  <si>
    <t>运输费用</t>
  </si>
  <si>
    <t>工厂到现场的运输物流费</t>
  </si>
  <si>
    <t>安装结构架</t>
  </si>
  <si>
    <t>定制</t>
  </si>
  <si>
    <t>定制，采用Q235B镀锌钢材料制作+黑色哑光不锈钢材料装饰包边</t>
  </si>
  <si>
    <t>施工设施</t>
  </si>
  <si>
    <t>岳阳</t>
  </si>
  <si>
    <t>显示屏安装调试及施工配套设施、售后服务费用</t>
  </si>
  <si>
    <t>湖南民族职业技术学院附属小学教室智慧黑板</t>
  </si>
  <si>
    <t>86吋智慧黑板</t>
  </si>
  <si>
    <t xml:space="preserve">希沃 S86EB </t>
  </si>
  <si>
    <r>
      <rPr>
        <sz val="10"/>
        <rFont val="微软雅黑"/>
        <charset val="134"/>
      </rPr>
      <t>一、主要设计及硬件功能：
1、中央主屏幕显示采用86英寸UHD超高清LED液晶屏，屏幕与屏幕保护层全贴合。屏幕分辨率不低于3840*2160，显示比例16:9，主屏具备防眩光效果；屏幕边缘采用超薄金属圆角包边防护，整机背板采用金属材质，有效屏蔽内部电路器件辐射；防潮耐盐雾蚀锈，适应多种教学环境。
2、整机采用三拼接平面一体化设计，无推拉式结构及外露连接线，外观简洁。整机尺寸宽度不小于4200mm，高度不小于1200mm。
3、整机书写面板采用防眩光全钢化防爆玻璃面板，面板的碎片状态、抗冲击性、霰弹袋冲击性能、耐热冲击性能均通过国家强制玻璃标准，表面应力≥100Mpa,适应学校复杂环境，保障教学安全。
4、整机能感应并自动调节屏幕亮度来达到在不同光照环境下的不同亮度显示效果，此功能可自行开启或关闭。（提供国家广播电视产品质量监督检验中心所出具的权威检测报告）
5、主副屏采用免工具拆卸安全卡扣拼接，通过免工具拆卸卡扣前翻打开内嵌模块电脑侧的副屏，打开后可通过自带支撑架支撑，无需拆卸副屏即可对整机进行维护。（提供国家广播电视产品质量监督检验中心所出具的权威检测报告）
6、★设备具备减虑蓝光功能，且可根据不同使用环境通过物理按键自主选择一键开启和关闭。（提供国家广播电视产品质量监督检验中心所出具的权威检测报告）
7、采用智能电子产品一键式设计：同一物理按键完成Android系统、Windows系统和节能熄屏操作，通过轻按按键实现节能熄屏/唤醒，长按按键实现关机。（提供国家广播电视产品质量监督检验中心所出具的权威检测报告）
8、整机具备不少于3路前置双系统USB3.0接口,双系统USB3.0接口支持Android系统、Windows系统读取外接移动存储设备,即插即用无需区分接口对应系统。（提供国家广播电视产品质量监督检验中心所出具的权威检测报告）
9、★微课录制：设备可通过物理按键一键实现录制屏幕和老师人声的功能，并且无需外接任何音频设备。（提供国家广播电视产品质量监督检验中心所出具的权威检测报告）
二、触摸系统要求：
1、采用电容触控技术，支持Windows系统中进行20点或以上触控；支持在Android系统中进行10点或以上触控。（提供国家广播电视产品质量监督检验中心所出具的权威检测报告）
2、触控书写时，手指或电容笔尖与书写笔迹无悬浮感
3、Windows XP、Windows 7、Windows 8、Windows 8.1、 Windows 10、Linux、Mac Os系统外置电脑操作系统接入时，无需安装触摸框驱动。
三、嵌入式系统设计要求：
1、★系统</t>
    </r>
    <r>
      <rPr>
        <i/>
        <sz val="10"/>
        <rFont val="微软雅黑"/>
        <charset val="134"/>
      </rPr>
      <t>版本</t>
    </r>
    <r>
      <rPr>
        <sz val="10"/>
        <rFont val="微软雅黑"/>
        <charset val="134"/>
      </rPr>
      <t xml:space="preserve">不低于Android 7.0，内存不低于2GB，存储空间不低于8GB（提供国家广播电视产品质量监督检验中心所出具的权威检测报告）
2、整机在任意通道下，可调用互动课堂功能。
支持手机扫描二维码进行互动答题；教师可发起单选题、多选题、抢答题、判断题等，答题结束可查看答题数据并导出。学生可自行设置姓名，支持课堂抽选功能。提供实时提问功能，学生可通过移动端实时发送提问内容至智慧黑板展示。（提供国家广播电视产品质量监督检验中心所出具的权威检测报告）
3、用户自定义通道信号源名称后，若该名称为系统记录过的常见信号源，将会自动更换为该信号源名称匹配的图标。（提供国家广播电视产品质量监督检验中心所出具的权威检测报告）
4、整机支持任意通道画面冻结放大功能，可在任意通道下将画面冻结并双击画面任一部分进行放大，放大后的屏幕画面可进行任意拖拽。
5、快捷小工具：支持自定义侧边菜单中的小工具功能，用户在任意通道下可调取板中板、聚光灯、秒表、倒计时、倒计日、日历等小工具，并支持根据用户习惯任意调整显示顺序，方便老师组合使用。
四、内置电脑要求：
1、★需采用Intel针对教育行业最高OPS-C+标准120Pin接口，不接受其他非标准或低端接口电脑模块。（提供国家广播电视产品质量监督检验中心所出具的权威检测报告）
2、搭载Intel 8代酷睿系列 i3 CPU；内存：4GB DDR4笔记本内存或以上配置；硬盘：128GB或以上SSD固态硬盘
3、整机端内置蓝牙：在Windows系统下，整机可通过蓝牙模块与蓝牙音箱连接，通过蓝牙音箱播放整机音频。
4、提供微软出具的授权教育合作伙伴资质证明（AEP）。
五、教学软件要求：
1、教学白板软件：1）互动教学课件支持定向精准分享：分享者可将互动课件、课件组精准推送至指定接收方账号云空间，接收方可在云空间接收并打开分享课件；2）采用备授课一体化框架设计，教师可根据教学场景自由切换类PPT界面的备课模式与触控交互教学模式，适用于教室、办公室等不同教学环境，便于教师教学使用。3）互动课件内容的编辑修改无需人为保存即可自动同步至云空间，可根据教师需要调整云空间自动同步的时间间隔，避免教学资源的损坏、遗失。4）立体几何工具：可自由绘制长方体、立方体、圆柱体、圆锥等立体几何图形。任意调节几何体的大小尺寸，支持几何图形按比例放大缩小和通过单独调整长宽高（半径/高）改变几何体大小。支持为长方体、圆柱体、圆锥等几何体的各面分别填涂颜色，并且可通过360°旋转观察涂色面与未涂色面；几何体支持平面展开，预置长方体、立方体“141、132、222、33”型展开方式，展开后可对涂色面进行查看，有助于学生的空间想象。具备几何体智能吸附功能：同类几何体相互靠近时，可智能识别吸附。5）提供多种翻页按键布局，翻页按键可分布于屏幕单侧或左右两侧，支持上下翻页、课件页面预览及页面非线性跳转。
2、移动授课软件：1）支持Office、WPS及白板软件课件远程同步，可通过移动端对智能平板上的课件实现页面预览、远程翻页、激光笔、聚光灯、放大镜等功能。2）具备移动展台功能，可对试卷、课本等实物进行拍摄并将实物照片一键上传至交互智能平板，支持一键插入授课教学工具，并可在移动端实现激光笔、聚光灯、放大镜、双向批注、撤销等操作。3）具备多图对比展示功能，可将多位学生的作业、试卷或实验结果拍摄上传至交互智能平板进行对比展示，并提供点评功能，教师可对学生作品进行排名标记。4）提供虚拟触摸板工具，能够对智能平板进行远程控制，支持鼠标左键/右键、双指滚轮翻页，并有常用快捷键按键集成，如一键关闭窗口、一键切换窗口、一键回到桌面、一键打开键盘等。
3、提供相关软件著作权证书复印件并加盖公章。
</t>
    </r>
  </si>
  <si>
    <t>高清视频展台</t>
  </si>
  <si>
    <t>希沃SC06</t>
  </si>
  <si>
    <t xml:space="preserve">1、采用≥800万像素摄像头；采用 USB五伏电源直接供电，无需额外配置电源适配器，环保无辐射；箱内USB连线采用隐藏式设计，箱内无可见连线且USB口下出，有效防止积尘，且方便布线和返修。
2、A4大小拍摄幅面，1080P动态视频预览达到30帧/秒；托板及挂墙部分采用金属加强，托板可承重3kg，整机壁挂式安装。
3、支持展台成像画面实时批注，预设多种笔划粗细及颜色供选择，且支持对展台成像画面联同批注内容进行同步缩放、移动。
4、展示托板正上方具备LED补光灯，保证展示区域的亮度及展示效果，补光灯开关采用触摸按键设计，同时可通过交互智能平板中的软件直接控制开关；带自动对焦摄像头。
5、★具有故障自动检测功能：在调用展台却无法出现镜头采集画面信号时，可自动出现检测链接，并给出导致性原因（如硬件连接、摄像头占用、配套软件版本等问题）。
6、★为保证硬件的兼容性，视频展台与智慧黑板需为同一品牌
</t>
  </si>
  <si>
    <t>OPS电脑</t>
  </si>
  <si>
    <t>希沃OPS</t>
  </si>
  <si>
    <t xml:space="preserve">1、★需采用Intel针对教育行业最高OPS-C+标准120Pin接口，不接受其他非标准或低端接口电脑模块。（提供国家广播电视产品质量监督检验中心所出具的权威检测报告     2、搭载Intel 8代酷睿系列 i3 CPU；内存：4GB DDR4笔记本内存或以上配置；硬盘：128GB或以上SSD固态硬盘                                                                                                                     </t>
  </si>
  <si>
    <t>IP广播</t>
  </si>
  <si>
    <t>ITC T-6705A</t>
  </si>
  <si>
    <t>IP寻址固化数字化IP网络终端嵌入软件及音柱</t>
  </si>
  <si>
    <t>民院附小窗帘定制产品清单</t>
  </si>
  <si>
    <t>名称规格参数</t>
  </si>
  <si>
    <t>总用面料(浙江君达)</t>
  </si>
  <si>
    <t>面料印花</t>
  </si>
  <si>
    <t>已含在面料中</t>
  </si>
  <si>
    <t xml:space="preserve">全铝罗马杆五金(广州创明) </t>
  </si>
  <si>
    <t>全铝座子</t>
  </si>
  <si>
    <t>制作费</t>
  </si>
  <si>
    <t>安装费</t>
  </si>
  <si>
    <t>湖南民院附小校园文化建设结算表（一）</t>
  </si>
  <si>
    <t>项目</t>
  </si>
  <si>
    <t>内容</t>
  </si>
  <si>
    <t>规格</t>
  </si>
  <si>
    <t>工程量</t>
  </si>
  <si>
    <t>报审小计</t>
  </si>
  <si>
    <t>询价小计</t>
  </si>
  <si>
    <t>报审总计</t>
  </si>
  <si>
    <t>询价合计</t>
  </si>
  <si>
    <t>教室内饰</t>
  </si>
  <si>
    <t>晓荷风君子范-双层雕刻-粉红亚克力字</t>
  </si>
  <si>
    <t>30CM</t>
  </si>
  <si>
    <t>天天-双层雕刻-果绿亚克力-造型雕刻</t>
  </si>
  <si>
    <t>30*20cm</t>
  </si>
  <si>
    <t>锻炼、阅读、做事、思考-双层雕刻-果绿亚克力字</t>
  </si>
  <si>
    <t>24CM</t>
  </si>
  <si>
    <t>国旗-20MMPVC+UV打印</t>
  </si>
  <si>
    <t>72*48CM</t>
  </si>
  <si>
    <t>安装、辅材</t>
  </si>
  <si>
    <t>小计</t>
  </si>
  <si>
    <t>晓荷风\君子范-双层雕刻-粉红亚克力字</t>
  </si>
  <si>
    <t>天天-双层雕刻-果绿亚克力</t>
  </si>
  <si>
    <t>40*22cm</t>
  </si>
  <si>
    <t>31CM</t>
  </si>
  <si>
    <t>79*52CM</t>
  </si>
  <si>
    <t>教室外信息牌</t>
  </si>
  <si>
    <t>底板15MMPVC+UV彩印--造型雕刻</t>
  </si>
  <si>
    <t>46*57CM</t>
  </si>
  <si>
    <t>荷叶-果绿亚克力-造型雕刻</t>
  </si>
  <si>
    <t>亚克力盒</t>
  </si>
  <si>
    <t>A3</t>
  </si>
  <si>
    <t>教室门牌</t>
  </si>
  <si>
    <t>底板-10MMPVC+3MMPVC-UV彩印</t>
  </si>
  <si>
    <t>31*12CM</t>
  </si>
  <si>
    <t>面板-10MM亚克力-UV彩印</t>
  </si>
  <si>
    <t>25*11CM</t>
  </si>
  <si>
    <t>演播厅对联</t>
  </si>
  <si>
    <t>车贴哑膜裱板-60*270CM</t>
  </si>
  <si>
    <t>3.24平方</t>
  </si>
  <si>
    <t>幅</t>
  </si>
  <si>
    <t>合计</t>
  </si>
  <si>
    <t>A</t>
  </si>
  <si>
    <t>以上合计</t>
  </si>
  <si>
    <t>B</t>
  </si>
  <si>
    <t>管理费</t>
  </si>
  <si>
    <t>C</t>
  </si>
  <si>
    <t>税金</t>
  </si>
  <si>
    <t>D</t>
  </si>
  <si>
    <t>总计</t>
  </si>
</sst>
</file>

<file path=xl/styles.xml><?xml version="1.0" encoding="utf-8"?>
<styleSheet xmlns="http://schemas.openxmlformats.org/spreadsheetml/2006/main">
  <numFmts count="1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_ "/>
    <numFmt numFmtId="177" formatCode="0.00_ "/>
    <numFmt numFmtId="178" formatCode="[DBNum2][$RMB]General;[Red][DBNum2][$RMB]General"/>
    <numFmt numFmtId="179" formatCode="0_ "/>
    <numFmt numFmtId="180" formatCode="0.0_);[Red]\(0.0\)"/>
    <numFmt numFmtId="181" formatCode="0.00;[Red]0.00"/>
  </numFmts>
  <fonts count="44">
    <font>
      <sz val="11"/>
      <color theme="1"/>
      <name val="宋体"/>
      <charset val="134"/>
      <scheme val="minor"/>
    </font>
    <font>
      <sz val="14"/>
      <color theme="1"/>
      <name val="宋体"/>
      <charset val="134"/>
      <scheme val="minor"/>
    </font>
    <font>
      <b/>
      <sz val="12"/>
      <color theme="1"/>
      <name val="宋体"/>
      <charset val="134"/>
      <scheme val="minor"/>
    </font>
    <font>
      <b/>
      <sz val="18"/>
      <color theme="1"/>
      <name val="宋体"/>
      <charset val="134"/>
      <scheme val="minor"/>
    </font>
    <font>
      <sz val="12"/>
      <color theme="1"/>
      <name val="宋体"/>
      <charset val="134"/>
      <scheme val="minor"/>
    </font>
    <font>
      <sz val="12"/>
      <name val="宋体"/>
      <charset val="134"/>
    </font>
    <font>
      <b/>
      <sz val="11"/>
      <color theme="1"/>
      <name val="宋体"/>
      <charset val="134"/>
      <scheme val="minor"/>
    </font>
    <font>
      <b/>
      <sz val="16"/>
      <name val="宋体"/>
      <charset val="134"/>
    </font>
    <font>
      <b/>
      <sz val="18"/>
      <name val="宋体"/>
      <charset val="134"/>
    </font>
    <font>
      <b/>
      <sz val="10"/>
      <name val="宋体"/>
      <charset val="134"/>
    </font>
    <font>
      <b/>
      <sz val="11"/>
      <color indexed="8"/>
      <name val="宋体"/>
      <charset val="134"/>
    </font>
    <font>
      <b/>
      <sz val="12"/>
      <name val="宋体"/>
      <charset val="134"/>
    </font>
    <font>
      <sz val="10"/>
      <name val="宋体"/>
      <charset val="134"/>
    </font>
    <font>
      <sz val="16"/>
      <name val="宋体"/>
      <charset val="134"/>
    </font>
    <font>
      <sz val="18"/>
      <name val="宋体"/>
      <charset val="134"/>
    </font>
    <font>
      <sz val="10"/>
      <name val="微软雅黑"/>
      <charset val="134"/>
    </font>
    <font>
      <sz val="10"/>
      <color theme="1"/>
      <name val="微软雅黑"/>
      <charset val="134"/>
    </font>
    <font>
      <sz val="10"/>
      <color theme="1"/>
      <name val="宋体"/>
      <charset val="134"/>
    </font>
    <font>
      <sz val="12"/>
      <color indexed="8"/>
      <name val="宋体"/>
      <charset val="134"/>
    </font>
    <font>
      <b/>
      <sz val="22"/>
      <color indexed="8"/>
      <name val="宋体"/>
      <charset val="134"/>
    </font>
    <font>
      <sz val="11"/>
      <color indexed="8"/>
      <name val="宋体"/>
      <charset val="134"/>
    </font>
    <font>
      <sz val="12"/>
      <color rgb="FFFF0000"/>
      <name val="宋体"/>
      <charset val="134"/>
    </font>
    <font>
      <sz val="10"/>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i/>
      <sz val="10"/>
      <name val="微软雅黑"/>
      <charset val="134"/>
    </font>
  </fonts>
  <fills count="33">
    <fill>
      <patternFill patternType="none"/>
    </fill>
    <fill>
      <patternFill patternType="gray125"/>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27"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3" fillId="1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7" applyNumberFormat="0" applyFont="0" applyAlignment="0" applyProtection="0">
      <alignment vertical="center"/>
    </xf>
    <xf numFmtId="0" fontId="23" fillId="1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3" fillId="9" borderId="0" applyNumberFormat="0" applyBorder="0" applyAlignment="0" applyProtection="0">
      <alignment vertical="center"/>
    </xf>
    <xf numFmtId="0" fontId="32" fillId="0" borderId="19" applyNumberFormat="0" applyFill="0" applyAlignment="0" applyProtection="0">
      <alignment vertical="center"/>
    </xf>
    <xf numFmtId="0" fontId="23" fillId="15" borderId="0" applyNumberFormat="0" applyBorder="0" applyAlignment="0" applyProtection="0">
      <alignment vertical="center"/>
    </xf>
    <xf numFmtId="0" fontId="38" fillId="13" borderId="20" applyNumberFormat="0" applyAlignment="0" applyProtection="0">
      <alignment vertical="center"/>
    </xf>
    <xf numFmtId="0" fontId="29" fillId="13" borderId="16" applyNumberFormat="0" applyAlignment="0" applyProtection="0">
      <alignment vertical="center"/>
    </xf>
    <xf numFmtId="0" fontId="39" fillId="23" borderId="21" applyNumberFormat="0" applyAlignment="0" applyProtection="0">
      <alignment vertical="center"/>
    </xf>
    <xf numFmtId="0" fontId="24" fillId="3" borderId="0" applyNumberFormat="0" applyBorder="0" applyAlignment="0" applyProtection="0">
      <alignment vertical="center"/>
    </xf>
    <xf numFmtId="0" fontId="23" fillId="25"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26" borderId="0" applyNumberFormat="0" applyBorder="0" applyAlignment="0" applyProtection="0">
      <alignment vertical="center"/>
    </xf>
    <xf numFmtId="0" fontId="26" fillId="7" borderId="0" applyNumberFormat="0" applyBorder="0" applyAlignment="0" applyProtection="0">
      <alignment vertical="center"/>
    </xf>
    <xf numFmtId="0" fontId="24" fillId="19" borderId="0" applyNumberFormat="0" applyBorder="0" applyAlignment="0" applyProtection="0">
      <alignment vertical="center"/>
    </xf>
    <xf numFmtId="0" fontId="23" fillId="22" borderId="0" applyNumberFormat="0" applyBorder="0" applyAlignment="0" applyProtection="0">
      <alignment vertical="center"/>
    </xf>
    <xf numFmtId="0" fontId="24" fillId="12" borderId="0" applyNumberFormat="0" applyBorder="0" applyAlignment="0" applyProtection="0">
      <alignment vertical="center"/>
    </xf>
    <xf numFmtId="0" fontId="24" fillId="27" borderId="0" applyNumberFormat="0" applyBorder="0" applyAlignment="0" applyProtection="0">
      <alignment vertical="center"/>
    </xf>
    <xf numFmtId="0" fontId="24" fillId="29"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3" fillId="24" borderId="0" applyNumberFormat="0" applyBorder="0" applyAlignment="0" applyProtection="0">
      <alignment vertical="center"/>
    </xf>
    <xf numFmtId="0" fontId="24" fillId="28" borderId="0" applyNumberFormat="0" applyBorder="0" applyAlignment="0" applyProtection="0">
      <alignment vertical="center"/>
    </xf>
    <xf numFmtId="0" fontId="24" fillId="30" borderId="0" applyNumberFormat="0" applyBorder="0" applyAlignment="0" applyProtection="0">
      <alignment vertical="center"/>
    </xf>
    <xf numFmtId="0" fontId="23" fillId="16"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 borderId="0" applyNumberFormat="0" applyBorder="0" applyAlignment="0" applyProtection="0">
      <alignment vertical="center"/>
    </xf>
    <xf numFmtId="0" fontId="24" fillId="11" borderId="0" applyNumberFormat="0" applyBorder="0" applyAlignment="0" applyProtection="0">
      <alignment vertical="center"/>
    </xf>
    <xf numFmtId="0" fontId="23" fillId="14" borderId="0" applyNumberFormat="0" applyBorder="0" applyAlignment="0" applyProtection="0">
      <alignment vertical="center"/>
    </xf>
  </cellStyleXfs>
  <cellXfs count="11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vertical="center" textRotation="255" wrapText="1"/>
    </xf>
    <xf numFmtId="0" fontId="0" fillId="0" borderId="0" xfId="0" applyAlignment="1">
      <alignment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wrapText="1"/>
    </xf>
    <xf numFmtId="178" fontId="5" fillId="0" borderId="1" xfId="0" applyNumberFormat="1"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lignment vertical="center"/>
    </xf>
    <xf numFmtId="9"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31" fontId="0" fillId="0" borderId="0" xfId="0" applyNumberForma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1" xfId="0" applyNumberFormat="1" applyFont="1" applyBorder="1" applyAlignment="1">
      <alignment vertical="center" wrapText="1"/>
    </xf>
    <xf numFmtId="177" fontId="5" fillId="0" borderId="0" xfId="0" applyNumberFormat="1" applyFont="1" applyFill="1" applyBorder="1" applyAlignment="1">
      <alignment horizontal="center" vertical="center" wrapText="1"/>
    </xf>
    <xf numFmtId="179" fontId="5" fillId="0" borderId="0"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0" fillId="0" borderId="0" xfId="0" applyNumberFormat="1" applyAlignment="1">
      <alignment horizontal="center" vertical="center" wrapText="1"/>
    </xf>
    <xf numFmtId="179"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9" fontId="9" fillId="0" borderId="3" xfId="0" applyNumberFormat="1" applyFont="1" applyFill="1" applyBorder="1" applyAlignment="1">
      <alignment horizontal="center" vertical="center" wrapText="1"/>
    </xf>
    <xf numFmtId="177" fontId="9" fillId="0" borderId="5" xfId="0" applyNumberFormat="1" applyFont="1" applyFill="1" applyBorder="1" applyAlignment="1">
      <alignment horizontal="center" vertical="center" wrapText="1"/>
    </xf>
    <xf numFmtId="177" fontId="9" fillId="0" borderId="6" xfId="0" applyNumberFormat="1" applyFont="1" applyFill="1" applyBorder="1" applyAlignment="1">
      <alignment horizontal="center" vertical="center" wrapText="1"/>
    </xf>
    <xf numFmtId="177" fontId="9" fillId="0" borderId="7"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9" fontId="9" fillId="0" borderId="4"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0" xfId="0" applyNumberFormat="1" applyFont="1" applyFill="1" applyAlignment="1">
      <alignment horizontal="center" vertical="center" wrapText="1"/>
    </xf>
    <xf numFmtId="177" fontId="9" fillId="0" borderId="9"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1" fillId="0" borderId="1" xfId="0" applyFont="1" applyFill="1" applyBorder="1" applyAlignment="1">
      <alignment vertical="center"/>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180" fontId="15" fillId="0" borderId="3"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80" fontId="15" fillId="0" borderId="3" xfId="0" applyNumberFormat="1" applyFont="1" applyFill="1" applyBorder="1" applyAlignment="1">
      <alignment horizontal="right" vertical="center" wrapText="1"/>
    </xf>
    <xf numFmtId="0" fontId="1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vertical="center"/>
    </xf>
    <xf numFmtId="180" fontId="15" fillId="0" borderId="1" xfId="0" applyNumberFormat="1" applyFont="1" applyFill="1" applyBorder="1" applyAlignment="1">
      <alignment horizontal="right" vertical="center" wrapText="1"/>
    </xf>
    <xf numFmtId="0" fontId="5" fillId="0" borderId="1" xfId="0" applyFont="1" applyFill="1" applyBorder="1" applyAlignment="1"/>
    <xf numFmtId="0" fontId="5"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0" xfId="0" applyFont="1" applyFill="1" applyAlignment="1"/>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176" fontId="5" fillId="0" borderId="0" xfId="0" applyNumberFormat="1" applyFont="1" applyFill="1" applyBorder="1" applyAlignment="1">
      <alignment horizontal="center"/>
    </xf>
    <xf numFmtId="176" fontId="5" fillId="0" borderId="0" xfId="0" applyNumberFormat="1" applyFont="1" applyFill="1" applyBorder="1" applyAlignment="1"/>
    <xf numFmtId="0" fontId="5" fillId="0" borderId="0"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176" fontId="12" fillId="0" borderId="10" xfId="0" applyNumberFormat="1" applyFont="1" applyFill="1" applyBorder="1" applyAlignment="1">
      <alignment vertical="center"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9" fillId="0" borderId="12" xfId="0" applyFont="1" applyFill="1" applyBorder="1" applyAlignment="1">
      <alignment horizontal="left" vertical="center"/>
    </xf>
    <xf numFmtId="181" fontId="12" fillId="0" borderId="11" xfId="0" applyNumberFormat="1" applyFont="1" applyFill="1" applyBorder="1" applyAlignment="1">
      <alignment vertical="center"/>
    </xf>
    <xf numFmtId="181" fontId="12" fillId="0" borderId="1" xfId="0" applyNumberFormat="1" applyFont="1" applyFill="1" applyBorder="1" applyAlignment="1">
      <alignment vertical="center"/>
    </xf>
    <xf numFmtId="0" fontId="12" fillId="0" borderId="1" xfId="0" applyFont="1" applyFill="1" applyBorder="1" applyAlignment="1">
      <alignment horizontal="center" vertical="center"/>
    </xf>
    <xf numFmtId="181" fontId="12" fillId="0" borderId="12" xfId="0" applyNumberFormat="1" applyFont="1" applyFill="1" applyBorder="1" applyAlignment="1">
      <alignment vertical="center"/>
    </xf>
    <xf numFmtId="177" fontId="18" fillId="0" borderId="0" xfId="0" applyNumberFormat="1" applyFont="1" applyFill="1" applyBorder="1" applyAlignment="1">
      <alignment horizontal="center" vertical="center"/>
    </xf>
    <xf numFmtId="177" fontId="0" fillId="0" borderId="0" xfId="0" applyNumberFormat="1">
      <alignment vertical="center"/>
    </xf>
    <xf numFmtId="177" fontId="19" fillId="0" borderId="0" xfId="0" applyNumberFormat="1" applyFont="1" applyFill="1" applyBorder="1" applyAlignment="1">
      <alignment horizontal="center" vertical="center"/>
    </xf>
    <xf numFmtId="177" fontId="18" fillId="0" borderId="0" xfId="0" applyNumberFormat="1" applyFont="1" applyFill="1" applyBorder="1" applyAlignment="1">
      <alignment horizontal="left" vertical="center"/>
    </xf>
    <xf numFmtId="177" fontId="20" fillId="0" borderId="1" xfId="17"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177" fontId="18" fillId="0" borderId="10" xfId="0" applyNumberFormat="1" applyFont="1" applyFill="1" applyBorder="1" applyAlignment="1">
      <alignment horizontal="center" vertical="center"/>
    </xf>
    <xf numFmtId="177" fontId="18" fillId="0" borderId="11" xfId="0" applyNumberFormat="1" applyFont="1" applyFill="1" applyBorder="1" applyAlignment="1">
      <alignment horizontal="center" vertical="center"/>
    </xf>
    <xf numFmtId="177" fontId="22" fillId="0" borderId="1"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xf>
    <xf numFmtId="177" fontId="18" fillId="0" borderId="5" xfId="0" applyNumberFormat="1" applyFont="1" applyFill="1" applyBorder="1" applyAlignment="1">
      <alignment horizontal="left" vertical="top"/>
    </xf>
    <xf numFmtId="177" fontId="18" fillId="0" borderId="6" xfId="0" applyNumberFormat="1" applyFont="1" applyFill="1" applyBorder="1" applyAlignment="1">
      <alignment horizontal="left" vertical="top"/>
    </xf>
    <xf numFmtId="177" fontId="18" fillId="0" borderId="7" xfId="0" applyNumberFormat="1" applyFont="1" applyFill="1" applyBorder="1" applyAlignment="1">
      <alignment horizontal="left" vertical="top"/>
    </xf>
    <xf numFmtId="177" fontId="18" fillId="0" borderId="13" xfId="0" applyNumberFormat="1" applyFont="1" applyFill="1" applyBorder="1" applyAlignment="1">
      <alignment horizontal="left" vertical="top"/>
    </xf>
    <xf numFmtId="177" fontId="18" fillId="0" borderId="14" xfId="0" applyNumberFormat="1" applyFont="1" applyFill="1" applyBorder="1" applyAlignment="1">
      <alignment horizontal="left" vertical="top"/>
    </xf>
    <xf numFmtId="177" fontId="18" fillId="0" borderId="15" xfId="0" applyNumberFormat="1" applyFont="1" applyFill="1" applyBorder="1" applyAlignment="1">
      <alignment horizontal="left" vertical="top"/>
    </xf>
    <xf numFmtId="177" fontId="21" fillId="0" borderId="0" xfId="0" applyNumberFormat="1"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3</xdr:row>
      <xdr:rowOff>0</xdr:rowOff>
    </xdr:from>
    <xdr:to>
      <xdr:col>25</xdr:col>
      <xdr:colOff>53340</xdr:colOff>
      <xdr:row>3</xdr:row>
      <xdr:rowOff>1493520</xdr:rowOff>
    </xdr:to>
    <xdr:pic>
      <xdr:nvPicPr>
        <xdr:cNvPr id="2" name="图片 1"/>
        <xdr:cNvPicPr>
          <a:picLocks noChangeAspect="1"/>
        </xdr:cNvPicPr>
      </xdr:nvPicPr>
      <xdr:blipFill>
        <a:blip r:embed="rId1"/>
        <a:stretch>
          <a:fillRect/>
        </a:stretch>
      </xdr:blipFill>
      <xdr:spPr>
        <a:xfrm>
          <a:off x="8984615" y="1073150"/>
          <a:ext cx="10721340" cy="1493520"/>
        </a:xfrm>
        <a:prstGeom prst="rect">
          <a:avLst/>
        </a:prstGeom>
        <a:noFill/>
        <a:ln w="9525">
          <a:noFill/>
        </a:ln>
      </xdr:spPr>
    </xdr:pic>
    <xdr:clientData/>
  </xdr:twoCellAnchor>
  <xdr:twoCellAnchor editAs="oneCell">
    <xdr:from>
      <xdr:col>11</xdr:col>
      <xdr:colOff>0</xdr:colOff>
      <xdr:row>4</xdr:row>
      <xdr:rowOff>0</xdr:rowOff>
    </xdr:from>
    <xdr:to>
      <xdr:col>25</xdr:col>
      <xdr:colOff>617220</xdr:colOff>
      <xdr:row>5</xdr:row>
      <xdr:rowOff>594360</xdr:rowOff>
    </xdr:to>
    <xdr:pic>
      <xdr:nvPicPr>
        <xdr:cNvPr id="3" name="图片 2"/>
        <xdr:cNvPicPr>
          <a:picLocks noChangeAspect="1"/>
        </xdr:cNvPicPr>
      </xdr:nvPicPr>
      <xdr:blipFill>
        <a:blip r:embed="rId2"/>
        <a:stretch>
          <a:fillRect/>
        </a:stretch>
      </xdr:blipFill>
      <xdr:spPr>
        <a:xfrm>
          <a:off x="8984615" y="4425950"/>
          <a:ext cx="11285220" cy="1356360"/>
        </a:xfrm>
        <a:prstGeom prst="rect">
          <a:avLst/>
        </a:prstGeom>
        <a:noFill/>
        <a:ln w="9525">
          <a:noFill/>
        </a:ln>
      </xdr:spPr>
    </xdr:pic>
    <xdr:clientData/>
  </xdr:twoCellAnchor>
  <xdr:twoCellAnchor editAs="oneCell">
    <xdr:from>
      <xdr:col>11</xdr:col>
      <xdr:colOff>49530</xdr:colOff>
      <xdr:row>5</xdr:row>
      <xdr:rowOff>1021080</xdr:rowOff>
    </xdr:from>
    <xdr:to>
      <xdr:col>24</xdr:col>
      <xdr:colOff>384810</xdr:colOff>
      <xdr:row>5</xdr:row>
      <xdr:rowOff>2720340</xdr:rowOff>
    </xdr:to>
    <xdr:pic>
      <xdr:nvPicPr>
        <xdr:cNvPr id="4" name="图片 3"/>
        <xdr:cNvPicPr>
          <a:picLocks noChangeAspect="1"/>
        </xdr:cNvPicPr>
      </xdr:nvPicPr>
      <xdr:blipFill>
        <a:blip r:embed="rId3"/>
        <a:stretch>
          <a:fillRect/>
        </a:stretch>
      </xdr:blipFill>
      <xdr:spPr>
        <a:xfrm>
          <a:off x="9034145" y="6209030"/>
          <a:ext cx="10241280" cy="1699260"/>
        </a:xfrm>
        <a:prstGeom prst="rect">
          <a:avLst/>
        </a:prstGeom>
        <a:noFill/>
        <a:ln w="9525">
          <a:noFill/>
        </a:ln>
      </xdr:spPr>
    </xdr:pic>
    <xdr:clientData/>
  </xdr:twoCellAnchor>
  <xdr:twoCellAnchor editAs="oneCell">
    <xdr:from>
      <xdr:col>11</xdr:col>
      <xdr:colOff>0</xdr:colOff>
      <xdr:row>6</xdr:row>
      <xdr:rowOff>0</xdr:rowOff>
    </xdr:from>
    <xdr:to>
      <xdr:col>24</xdr:col>
      <xdr:colOff>594360</xdr:colOff>
      <xdr:row>8</xdr:row>
      <xdr:rowOff>7620</xdr:rowOff>
    </xdr:to>
    <xdr:pic>
      <xdr:nvPicPr>
        <xdr:cNvPr id="5" name="图片 4"/>
        <xdr:cNvPicPr>
          <a:picLocks noChangeAspect="1"/>
        </xdr:cNvPicPr>
      </xdr:nvPicPr>
      <xdr:blipFill>
        <a:blip r:embed="rId4"/>
        <a:stretch>
          <a:fillRect/>
        </a:stretch>
      </xdr:blipFill>
      <xdr:spPr>
        <a:xfrm>
          <a:off x="8984615" y="10388600"/>
          <a:ext cx="10500360" cy="1102995"/>
        </a:xfrm>
        <a:prstGeom prst="rect">
          <a:avLst/>
        </a:prstGeom>
        <a:noFill/>
        <a:ln w="9525">
          <a:noFill/>
        </a:ln>
      </xdr:spPr>
    </xdr:pic>
    <xdr:clientData/>
  </xdr:twoCellAnchor>
  <xdr:twoCellAnchor editAs="oneCell">
    <xdr:from>
      <xdr:col>11</xdr:col>
      <xdr:colOff>0</xdr:colOff>
      <xdr:row>8</xdr:row>
      <xdr:rowOff>0</xdr:rowOff>
    </xdr:from>
    <xdr:to>
      <xdr:col>25</xdr:col>
      <xdr:colOff>213360</xdr:colOff>
      <xdr:row>10</xdr:row>
      <xdr:rowOff>853440</xdr:rowOff>
    </xdr:to>
    <xdr:pic>
      <xdr:nvPicPr>
        <xdr:cNvPr id="6" name="图片 5"/>
        <xdr:cNvPicPr>
          <a:picLocks noChangeAspect="1"/>
        </xdr:cNvPicPr>
      </xdr:nvPicPr>
      <xdr:blipFill>
        <a:blip r:embed="rId5"/>
        <a:stretch>
          <a:fillRect/>
        </a:stretch>
      </xdr:blipFill>
      <xdr:spPr>
        <a:xfrm>
          <a:off x="8984615" y="11483975"/>
          <a:ext cx="10881360" cy="1339215"/>
        </a:xfrm>
        <a:prstGeom prst="rect">
          <a:avLst/>
        </a:prstGeom>
        <a:noFill/>
        <a:ln w="9525">
          <a:noFill/>
        </a:ln>
      </xdr:spPr>
    </xdr:pic>
    <xdr:clientData/>
  </xdr:twoCellAnchor>
  <xdr:twoCellAnchor editAs="oneCell">
    <xdr:from>
      <xdr:col>11</xdr:col>
      <xdr:colOff>304800</xdr:colOff>
      <xdr:row>10</xdr:row>
      <xdr:rowOff>868680</xdr:rowOff>
    </xdr:from>
    <xdr:to>
      <xdr:col>25</xdr:col>
      <xdr:colOff>83820</xdr:colOff>
      <xdr:row>14</xdr:row>
      <xdr:rowOff>53340</xdr:rowOff>
    </xdr:to>
    <xdr:pic>
      <xdr:nvPicPr>
        <xdr:cNvPr id="7" name="图片 6"/>
        <xdr:cNvPicPr>
          <a:picLocks noChangeAspect="1"/>
        </xdr:cNvPicPr>
      </xdr:nvPicPr>
      <xdr:blipFill>
        <a:blip r:embed="rId6"/>
        <a:stretch>
          <a:fillRect/>
        </a:stretch>
      </xdr:blipFill>
      <xdr:spPr>
        <a:xfrm>
          <a:off x="9289415" y="12838430"/>
          <a:ext cx="10447020" cy="1223010"/>
        </a:xfrm>
        <a:prstGeom prst="rect">
          <a:avLst/>
        </a:prstGeom>
        <a:noFill/>
        <a:ln w="9525">
          <a:noFill/>
        </a:ln>
      </xdr:spPr>
    </xdr:pic>
    <xdr:clientData/>
  </xdr:twoCellAnchor>
  <xdr:twoCellAnchor editAs="oneCell">
    <xdr:from>
      <xdr:col>12</xdr:col>
      <xdr:colOff>0</xdr:colOff>
      <xdr:row>14</xdr:row>
      <xdr:rowOff>0</xdr:rowOff>
    </xdr:from>
    <xdr:to>
      <xdr:col>26</xdr:col>
      <xdr:colOff>205740</xdr:colOff>
      <xdr:row>17</xdr:row>
      <xdr:rowOff>114300</xdr:rowOff>
    </xdr:to>
    <xdr:pic>
      <xdr:nvPicPr>
        <xdr:cNvPr id="8" name="图片 7"/>
        <xdr:cNvPicPr>
          <a:picLocks noChangeAspect="1"/>
        </xdr:cNvPicPr>
      </xdr:nvPicPr>
      <xdr:blipFill>
        <a:blip r:embed="rId7"/>
        <a:stretch>
          <a:fillRect/>
        </a:stretch>
      </xdr:blipFill>
      <xdr:spPr>
        <a:xfrm>
          <a:off x="9746615" y="14008100"/>
          <a:ext cx="10873740" cy="1057275"/>
        </a:xfrm>
        <a:prstGeom prst="rect">
          <a:avLst/>
        </a:prstGeom>
        <a:noFill/>
        <a:ln w="9525">
          <a:noFill/>
        </a:ln>
      </xdr:spPr>
    </xdr:pic>
    <xdr:clientData/>
  </xdr:twoCellAnchor>
  <xdr:twoCellAnchor editAs="oneCell">
    <xdr:from>
      <xdr:col>12</xdr:col>
      <xdr:colOff>0</xdr:colOff>
      <xdr:row>18</xdr:row>
      <xdr:rowOff>0</xdr:rowOff>
    </xdr:from>
    <xdr:to>
      <xdr:col>26</xdr:col>
      <xdr:colOff>205740</xdr:colOff>
      <xdr:row>22</xdr:row>
      <xdr:rowOff>30480</xdr:rowOff>
    </xdr:to>
    <xdr:pic>
      <xdr:nvPicPr>
        <xdr:cNvPr id="9" name="图片 8"/>
        <xdr:cNvPicPr>
          <a:picLocks noChangeAspect="1"/>
        </xdr:cNvPicPr>
      </xdr:nvPicPr>
      <xdr:blipFill>
        <a:blip r:embed="rId8"/>
        <a:stretch>
          <a:fillRect/>
        </a:stretch>
      </xdr:blipFill>
      <xdr:spPr>
        <a:xfrm>
          <a:off x="9746615" y="15132050"/>
          <a:ext cx="10873740" cy="1002030"/>
        </a:xfrm>
        <a:prstGeom prst="rect">
          <a:avLst/>
        </a:prstGeom>
        <a:noFill/>
        <a:ln w="9525">
          <a:noFill/>
        </a:ln>
      </xdr:spPr>
    </xdr:pic>
    <xdr:clientData/>
  </xdr:twoCellAnchor>
  <xdr:twoCellAnchor editAs="oneCell">
    <xdr:from>
      <xdr:col>12</xdr:col>
      <xdr:colOff>0</xdr:colOff>
      <xdr:row>22</xdr:row>
      <xdr:rowOff>0</xdr:rowOff>
    </xdr:from>
    <xdr:to>
      <xdr:col>25</xdr:col>
      <xdr:colOff>647700</xdr:colOff>
      <xdr:row>28</xdr:row>
      <xdr:rowOff>167640</xdr:rowOff>
    </xdr:to>
    <xdr:pic>
      <xdr:nvPicPr>
        <xdr:cNvPr id="10" name="图片 9"/>
        <xdr:cNvPicPr>
          <a:picLocks noChangeAspect="1"/>
        </xdr:cNvPicPr>
      </xdr:nvPicPr>
      <xdr:blipFill>
        <a:blip r:embed="rId9"/>
        <a:stretch>
          <a:fillRect/>
        </a:stretch>
      </xdr:blipFill>
      <xdr:spPr>
        <a:xfrm>
          <a:off x="9746615" y="16103600"/>
          <a:ext cx="10553700" cy="1253490"/>
        </a:xfrm>
        <a:prstGeom prst="rect">
          <a:avLst/>
        </a:prstGeom>
        <a:noFill/>
        <a:ln w="9525">
          <a:noFill/>
        </a:ln>
      </xdr:spPr>
    </xdr:pic>
    <xdr:clientData/>
  </xdr:twoCellAnchor>
  <xdr:twoCellAnchor editAs="oneCell">
    <xdr:from>
      <xdr:col>12</xdr:col>
      <xdr:colOff>0</xdr:colOff>
      <xdr:row>29</xdr:row>
      <xdr:rowOff>0</xdr:rowOff>
    </xdr:from>
    <xdr:to>
      <xdr:col>26</xdr:col>
      <xdr:colOff>68580</xdr:colOff>
      <xdr:row>33</xdr:row>
      <xdr:rowOff>53340</xdr:rowOff>
    </xdr:to>
    <xdr:pic>
      <xdr:nvPicPr>
        <xdr:cNvPr id="11" name="图片 10"/>
        <xdr:cNvPicPr>
          <a:picLocks noChangeAspect="1"/>
        </xdr:cNvPicPr>
      </xdr:nvPicPr>
      <xdr:blipFill>
        <a:blip r:embed="rId10"/>
        <a:stretch>
          <a:fillRect/>
        </a:stretch>
      </xdr:blipFill>
      <xdr:spPr>
        <a:xfrm>
          <a:off x="9746615" y="17370425"/>
          <a:ext cx="10736580" cy="1024890"/>
        </a:xfrm>
        <a:prstGeom prst="rect">
          <a:avLst/>
        </a:prstGeom>
        <a:noFill/>
        <a:ln w="9525">
          <a:noFill/>
        </a:ln>
      </xdr:spPr>
    </xdr:pic>
    <xdr:clientData/>
  </xdr:twoCellAnchor>
  <xdr:twoCellAnchor editAs="oneCell">
    <xdr:from>
      <xdr:col>12</xdr:col>
      <xdr:colOff>0</xdr:colOff>
      <xdr:row>33</xdr:row>
      <xdr:rowOff>0</xdr:rowOff>
    </xdr:from>
    <xdr:to>
      <xdr:col>26</xdr:col>
      <xdr:colOff>403860</xdr:colOff>
      <xdr:row>39</xdr:row>
      <xdr:rowOff>9525</xdr:rowOff>
    </xdr:to>
    <xdr:pic>
      <xdr:nvPicPr>
        <xdr:cNvPr id="12" name="图片 11"/>
        <xdr:cNvPicPr>
          <a:picLocks noChangeAspect="1"/>
        </xdr:cNvPicPr>
      </xdr:nvPicPr>
      <xdr:blipFill>
        <a:blip r:embed="rId11"/>
        <a:stretch>
          <a:fillRect/>
        </a:stretch>
      </xdr:blipFill>
      <xdr:spPr>
        <a:xfrm>
          <a:off x="9746615" y="18341975"/>
          <a:ext cx="11071860" cy="1095375"/>
        </a:xfrm>
        <a:prstGeom prst="rect">
          <a:avLst/>
        </a:prstGeom>
        <a:noFill/>
        <a:ln w="9525">
          <a:noFill/>
        </a:ln>
      </xdr:spPr>
    </xdr:pic>
    <xdr:clientData/>
  </xdr:twoCellAnchor>
  <xdr:twoCellAnchor editAs="oneCell">
    <xdr:from>
      <xdr:col>12</xdr:col>
      <xdr:colOff>0</xdr:colOff>
      <xdr:row>39</xdr:row>
      <xdr:rowOff>0</xdr:rowOff>
    </xdr:from>
    <xdr:to>
      <xdr:col>26</xdr:col>
      <xdr:colOff>464820</xdr:colOff>
      <xdr:row>45</xdr:row>
      <xdr:rowOff>45720</xdr:rowOff>
    </xdr:to>
    <xdr:pic>
      <xdr:nvPicPr>
        <xdr:cNvPr id="13" name="图片 12"/>
        <xdr:cNvPicPr>
          <a:picLocks noChangeAspect="1"/>
        </xdr:cNvPicPr>
      </xdr:nvPicPr>
      <xdr:blipFill>
        <a:blip r:embed="rId12"/>
        <a:stretch>
          <a:fillRect/>
        </a:stretch>
      </xdr:blipFill>
      <xdr:spPr>
        <a:xfrm>
          <a:off x="9746615" y="19427825"/>
          <a:ext cx="11132820" cy="113157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3</xdr:row>
      <xdr:rowOff>0</xdr:rowOff>
    </xdr:from>
    <xdr:to>
      <xdr:col>25</xdr:col>
      <xdr:colOff>152400</xdr:colOff>
      <xdr:row>3</xdr:row>
      <xdr:rowOff>1356360</xdr:rowOff>
    </xdr:to>
    <xdr:pic>
      <xdr:nvPicPr>
        <xdr:cNvPr id="14" name="图片 13"/>
        <xdr:cNvPicPr>
          <a:picLocks noChangeAspect="1"/>
        </xdr:cNvPicPr>
      </xdr:nvPicPr>
      <xdr:blipFill>
        <a:blip r:embed="rId1"/>
        <a:stretch>
          <a:fillRect/>
        </a:stretch>
      </xdr:blipFill>
      <xdr:spPr>
        <a:xfrm>
          <a:off x="11600815" y="1060450"/>
          <a:ext cx="10820400" cy="1356360"/>
        </a:xfrm>
        <a:prstGeom prst="rect">
          <a:avLst/>
        </a:prstGeom>
        <a:noFill/>
        <a:ln w="9525">
          <a:noFill/>
        </a:ln>
      </xdr:spPr>
    </xdr:pic>
    <xdr:clientData/>
  </xdr:twoCellAnchor>
  <xdr:twoCellAnchor editAs="oneCell">
    <xdr:from>
      <xdr:col>11</xdr:col>
      <xdr:colOff>0</xdr:colOff>
      <xdr:row>7</xdr:row>
      <xdr:rowOff>0</xdr:rowOff>
    </xdr:from>
    <xdr:to>
      <xdr:col>24</xdr:col>
      <xdr:colOff>662940</xdr:colOff>
      <xdr:row>8</xdr:row>
      <xdr:rowOff>464820</xdr:rowOff>
    </xdr:to>
    <xdr:pic>
      <xdr:nvPicPr>
        <xdr:cNvPr id="15" name="图片 14"/>
        <xdr:cNvPicPr>
          <a:picLocks noChangeAspect="1"/>
        </xdr:cNvPicPr>
      </xdr:nvPicPr>
      <xdr:blipFill>
        <a:blip r:embed="rId2"/>
        <a:stretch>
          <a:fillRect/>
        </a:stretch>
      </xdr:blipFill>
      <xdr:spPr>
        <a:xfrm>
          <a:off x="11600815" y="6089650"/>
          <a:ext cx="10568940" cy="151257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3</xdr:row>
      <xdr:rowOff>0</xdr:rowOff>
    </xdr:from>
    <xdr:to>
      <xdr:col>23</xdr:col>
      <xdr:colOff>160020</xdr:colOff>
      <xdr:row>8</xdr:row>
      <xdr:rowOff>104140</xdr:rowOff>
    </xdr:to>
    <xdr:pic>
      <xdr:nvPicPr>
        <xdr:cNvPr id="4" name="图片 3"/>
        <xdr:cNvPicPr>
          <a:picLocks noChangeAspect="1"/>
        </xdr:cNvPicPr>
      </xdr:nvPicPr>
      <xdr:blipFill>
        <a:blip r:embed="rId1"/>
        <a:stretch>
          <a:fillRect/>
        </a:stretch>
      </xdr:blipFill>
      <xdr:spPr>
        <a:xfrm>
          <a:off x="11600815" y="1060450"/>
          <a:ext cx="9304020" cy="397764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workbookViewId="0">
      <selection activeCell="D19" sqref="D19"/>
    </sheetView>
  </sheetViews>
  <sheetFormatPr defaultColWidth="9" defaultRowHeight="14.25" outlineLevelCol="5"/>
  <cols>
    <col min="1" max="1" width="7.225" style="100" customWidth="1"/>
    <col min="2" max="2" width="39" style="100" customWidth="1"/>
    <col min="3" max="5" width="19.5583333333333" style="100" customWidth="1"/>
    <col min="6" max="6" width="22.1083333333333" style="100" customWidth="1"/>
    <col min="7" max="8" width="9" style="100"/>
    <col min="9" max="10" width="9.44166666666667" style="100"/>
    <col min="11" max="16380" width="9" style="100"/>
    <col min="16381" max="16384" width="9" style="101"/>
  </cols>
  <sheetData>
    <row r="1" s="100" customFormat="1" ht="41" customHeight="1" spans="1:6">
      <c r="A1" s="102" t="s">
        <v>0</v>
      </c>
      <c r="B1" s="102"/>
      <c r="C1" s="102"/>
      <c r="D1" s="102"/>
      <c r="E1" s="102"/>
      <c r="F1" s="102"/>
    </row>
    <row r="2" s="100" customFormat="1" ht="21" customHeight="1" spans="1:5">
      <c r="A2" s="103" t="s">
        <v>1</v>
      </c>
      <c r="B2" s="103"/>
      <c r="C2" s="103"/>
      <c r="D2" s="103"/>
      <c r="E2" s="103"/>
    </row>
    <row r="3" s="100" customFormat="1" ht="21" customHeight="1" spans="1:5">
      <c r="A3" s="103" t="s">
        <v>2</v>
      </c>
      <c r="B3" s="103"/>
      <c r="C3" s="103"/>
      <c r="D3" s="103"/>
      <c r="E3" s="103"/>
    </row>
    <row r="4" s="100" customFormat="1" ht="24" customHeight="1" spans="1:6">
      <c r="A4" s="40" t="s">
        <v>3</v>
      </c>
      <c r="B4" s="104" t="s">
        <v>4</v>
      </c>
      <c r="C4" s="104" t="s">
        <v>5</v>
      </c>
      <c r="D4" s="104" t="s">
        <v>6</v>
      </c>
      <c r="E4" s="104" t="s">
        <v>7</v>
      </c>
      <c r="F4" s="105" t="s">
        <v>8</v>
      </c>
    </row>
    <row r="5" s="100" customFormat="1" ht="26" customHeight="1" spans="1:6">
      <c r="A5" s="105">
        <v>1</v>
      </c>
      <c r="B5" s="106" t="s">
        <v>9</v>
      </c>
      <c r="C5" s="105">
        <f>监控清单询价!I36</f>
        <v>280330.4</v>
      </c>
      <c r="D5" s="105">
        <f>监控清单询价!J36</f>
        <v>209188.9674</v>
      </c>
      <c r="E5" s="105">
        <f>C5-D5</f>
        <v>71141.4326</v>
      </c>
      <c r="F5" s="107"/>
    </row>
    <row r="6" s="100" customFormat="1" ht="26" customHeight="1" spans="1:6">
      <c r="A6" s="105">
        <v>2</v>
      </c>
      <c r="B6" s="106" t="s">
        <v>10</v>
      </c>
      <c r="C6" s="105">
        <f>窗帘!I10</f>
        <v>171050</v>
      </c>
      <c r="D6" s="105">
        <f>窗帘!J10</f>
        <v>140395</v>
      </c>
      <c r="E6" s="105">
        <f>C6-D6</f>
        <v>30655</v>
      </c>
      <c r="F6" s="106"/>
    </row>
    <row r="7" s="100" customFormat="1" ht="26" customHeight="1" spans="1:6">
      <c r="A7" s="105">
        <v>3</v>
      </c>
      <c r="B7" s="106" t="s">
        <v>11</v>
      </c>
      <c r="C7" s="105">
        <f>音乐教室LED显示屏!I15</f>
        <v>237325</v>
      </c>
      <c r="D7" s="105">
        <f>音乐教室LED显示屏!J15</f>
        <v>175818</v>
      </c>
      <c r="E7" s="105">
        <f>C7-D7</f>
        <v>61507</v>
      </c>
      <c r="F7" s="106"/>
    </row>
    <row r="8" s="100" customFormat="1" ht="26" customHeight="1" spans="1:6">
      <c r="A8" s="105">
        <v>4</v>
      </c>
      <c r="B8" s="106" t="s">
        <v>12</v>
      </c>
      <c r="C8" s="105">
        <f>教室智慧黑板!I9</f>
        <v>219750</v>
      </c>
      <c r="D8" s="105">
        <f>教室智慧黑板!J9</f>
        <v>181250</v>
      </c>
      <c r="E8" s="105">
        <f>C8-D8</f>
        <v>38500</v>
      </c>
      <c r="F8" s="106"/>
    </row>
    <row r="9" s="100" customFormat="1" ht="26" customHeight="1" spans="1:6">
      <c r="A9" s="105">
        <v>5</v>
      </c>
      <c r="B9" s="106" t="s">
        <v>13</v>
      </c>
      <c r="C9" s="105">
        <f>文化建设!L29</f>
        <v>106707.656</v>
      </c>
      <c r="D9" s="105">
        <f>文化建设!M29</f>
        <v>91386.416</v>
      </c>
      <c r="E9" s="105">
        <f>C9-D9</f>
        <v>15321.24</v>
      </c>
      <c r="F9" s="106"/>
    </row>
    <row r="10" s="100" customFormat="1" ht="26" customHeight="1" spans="1:6">
      <c r="A10" s="108" t="s">
        <v>14</v>
      </c>
      <c r="B10" s="109"/>
      <c r="C10" s="105">
        <f>SUM(C5:C9)</f>
        <v>1015163.056</v>
      </c>
      <c r="D10" s="105">
        <f>SUM(D5:D9)</f>
        <v>798038.3834</v>
      </c>
      <c r="E10" s="105">
        <f>SUM(E5:E9)</f>
        <v>217124.6726</v>
      </c>
      <c r="F10" s="106"/>
    </row>
    <row r="11" s="100" customFormat="1" ht="66" customHeight="1" spans="1:6">
      <c r="A11" s="106" t="s">
        <v>15</v>
      </c>
      <c r="B11" s="110" t="s">
        <v>16</v>
      </c>
      <c r="C11" s="110"/>
      <c r="D11" s="110"/>
      <c r="E11" s="110"/>
      <c r="F11" s="111"/>
    </row>
    <row r="12" s="100" customFormat="1" ht="26" customHeight="1" spans="1:6">
      <c r="A12" s="105"/>
      <c r="B12" s="112" t="s">
        <v>17</v>
      </c>
      <c r="C12" s="113"/>
      <c r="D12" s="112" t="s">
        <v>18</v>
      </c>
      <c r="E12" s="113"/>
      <c r="F12" s="114"/>
    </row>
    <row r="13" s="100" customFormat="1" ht="78" customHeight="1" spans="1:6">
      <c r="A13" s="105"/>
      <c r="B13" s="115"/>
      <c r="C13" s="116"/>
      <c r="D13" s="115"/>
      <c r="E13" s="116"/>
      <c r="F13" s="117"/>
    </row>
    <row r="14" s="100" customFormat="1" ht="22" customHeight="1" spans="2:2">
      <c r="B14" s="118" t="s">
        <v>19</v>
      </c>
    </row>
    <row r="15" s="100" customFormat="1" ht="22" customHeight="1"/>
    <row r="16" s="100" customFormat="1" ht="22" customHeight="1"/>
    <row r="17" s="100" customFormat="1" ht="22" customHeight="1"/>
    <row r="18" s="100" customFormat="1" ht="20.3" customHeight="1"/>
    <row r="19" s="100" customFormat="1" ht="20.3" customHeight="1"/>
  </sheetData>
  <mergeCells count="8">
    <mergeCell ref="A1:F1"/>
    <mergeCell ref="A2:E2"/>
    <mergeCell ref="A3:E3"/>
    <mergeCell ref="A10:B10"/>
    <mergeCell ref="B11:E11"/>
    <mergeCell ref="A12:A13"/>
    <mergeCell ref="D12:F13"/>
    <mergeCell ref="B12:C13"/>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O4" sqref="O4"/>
    </sheetView>
  </sheetViews>
  <sheetFormatPr defaultColWidth="10" defaultRowHeight="14.25"/>
  <cols>
    <col min="1" max="1" width="3.75" style="55" customWidth="1"/>
    <col min="2" max="2" width="12.1083333333333" style="55" customWidth="1"/>
    <col min="3" max="3" width="11.6666666666667" style="55" customWidth="1"/>
    <col min="4" max="4" width="28.4416666666667" style="55" customWidth="1"/>
    <col min="5" max="5" width="5.66666666666667" style="55" customWidth="1"/>
    <col min="6" max="6" width="6.44166666666667" style="55" customWidth="1"/>
    <col min="7" max="8" width="11" style="79" customWidth="1"/>
    <col min="9" max="9" width="11" style="86" customWidth="1"/>
    <col min="10" max="10" width="11" style="87" customWidth="1"/>
    <col min="11" max="11" width="5.83333333333333" style="88" customWidth="1"/>
    <col min="12" max="16383" width="10" style="55"/>
  </cols>
  <sheetData>
    <row r="1" s="55" customFormat="1" ht="56" customHeight="1" spans="1:11">
      <c r="A1" s="59" t="s">
        <v>20</v>
      </c>
      <c r="B1" s="60"/>
      <c r="C1" s="60"/>
      <c r="D1" s="60"/>
      <c r="E1" s="60"/>
      <c r="F1" s="60"/>
      <c r="G1" s="60"/>
      <c r="H1" s="60"/>
      <c r="I1" s="75"/>
      <c r="J1" s="75"/>
      <c r="K1" s="60"/>
    </row>
    <row r="2" s="55" customFormat="1" spans="1:11">
      <c r="A2" s="61" t="s">
        <v>3</v>
      </c>
      <c r="B2" s="61" t="s">
        <v>21</v>
      </c>
      <c r="C2" s="61" t="s">
        <v>22</v>
      </c>
      <c r="D2" s="61" t="s">
        <v>23</v>
      </c>
      <c r="E2" s="61" t="s">
        <v>24</v>
      </c>
      <c r="F2" s="61" t="s">
        <v>25</v>
      </c>
      <c r="G2" s="62" t="s">
        <v>26</v>
      </c>
      <c r="H2" s="62"/>
      <c r="I2" s="62" t="s">
        <v>27</v>
      </c>
      <c r="J2" s="62"/>
      <c r="K2" s="76" t="s">
        <v>28</v>
      </c>
    </row>
    <row r="3" s="55" customFormat="1" spans="1:11">
      <c r="A3" s="63"/>
      <c r="B3" s="63"/>
      <c r="C3" s="63"/>
      <c r="D3" s="63"/>
      <c r="E3" s="63"/>
      <c r="F3" s="63"/>
      <c r="G3" s="62" t="s">
        <v>29</v>
      </c>
      <c r="H3" s="62" t="s">
        <v>30</v>
      </c>
      <c r="I3" s="62" t="s">
        <v>29</v>
      </c>
      <c r="J3" s="62" t="s">
        <v>30</v>
      </c>
      <c r="K3" s="77"/>
    </row>
    <row r="4" s="55" customFormat="1" ht="264" spans="1:11">
      <c r="A4" s="89">
        <v>1</v>
      </c>
      <c r="B4" s="89" t="s">
        <v>31</v>
      </c>
      <c r="C4" s="89" t="s">
        <v>32</v>
      </c>
      <c r="D4" s="90" t="s">
        <v>33</v>
      </c>
      <c r="E4" s="89">
        <v>1</v>
      </c>
      <c r="F4" s="89" t="s">
        <v>34</v>
      </c>
      <c r="G4" s="91">
        <v>25500</v>
      </c>
      <c r="H4" s="89">
        <v>19009.6</v>
      </c>
      <c r="I4" s="91">
        <f>E4*G4</f>
        <v>25500</v>
      </c>
      <c r="J4" s="91">
        <f>H4*E4</f>
        <v>19009.6</v>
      </c>
      <c r="K4" s="98" t="s">
        <v>35</v>
      </c>
    </row>
    <row r="5" s="55" customFormat="1" ht="60" spans="1:11">
      <c r="A5" s="89">
        <v>2</v>
      </c>
      <c r="B5" s="89" t="s">
        <v>36</v>
      </c>
      <c r="C5" s="89" t="s">
        <v>37</v>
      </c>
      <c r="D5" s="90" t="s">
        <v>38</v>
      </c>
      <c r="E5" s="89">
        <v>1</v>
      </c>
      <c r="F5" s="89" t="s">
        <v>39</v>
      </c>
      <c r="G5" s="91">
        <v>8000</v>
      </c>
      <c r="H5" s="89">
        <v>6300</v>
      </c>
      <c r="I5" s="91">
        <f t="shared" ref="I5:I33" si="0">E5*G5</f>
        <v>8000</v>
      </c>
      <c r="J5" s="91">
        <f t="shared" ref="J5:J33" si="1">H5*E5</f>
        <v>6300</v>
      </c>
      <c r="K5" s="98" t="s">
        <v>35</v>
      </c>
    </row>
    <row r="6" s="55" customFormat="1" ht="409.5" spans="1:11">
      <c r="A6" s="89">
        <v>3</v>
      </c>
      <c r="B6" s="89" t="s">
        <v>40</v>
      </c>
      <c r="C6" s="89" t="s">
        <v>41</v>
      </c>
      <c r="D6" s="90" t="s">
        <v>42</v>
      </c>
      <c r="E6" s="89">
        <v>2</v>
      </c>
      <c r="F6" s="89" t="s">
        <v>34</v>
      </c>
      <c r="G6" s="91">
        <v>16500</v>
      </c>
      <c r="H6" s="89">
        <v>13500</v>
      </c>
      <c r="I6" s="91">
        <f t="shared" si="0"/>
        <v>33000</v>
      </c>
      <c r="J6" s="91">
        <f t="shared" si="1"/>
        <v>27000</v>
      </c>
      <c r="K6" s="98" t="s">
        <v>35</v>
      </c>
    </row>
    <row r="7" s="55" customFormat="1" spans="1:11">
      <c r="A7" s="89">
        <v>4</v>
      </c>
      <c r="B7" s="89" t="s">
        <v>43</v>
      </c>
      <c r="C7" s="89" t="s">
        <v>44</v>
      </c>
      <c r="D7" s="90" t="s">
        <v>45</v>
      </c>
      <c r="E7" s="89">
        <v>48</v>
      </c>
      <c r="F7" s="89" t="s">
        <v>46</v>
      </c>
      <c r="G7" s="91">
        <v>835</v>
      </c>
      <c r="H7" s="89">
        <v>638.75</v>
      </c>
      <c r="I7" s="91">
        <f t="shared" si="0"/>
        <v>40080</v>
      </c>
      <c r="J7" s="91">
        <f t="shared" si="1"/>
        <v>30660</v>
      </c>
      <c r="K7" s="98" t="s">
        <v>47</v>
      </c>
    </row>
    <row r="8" s="55" customFormat="1" ht="72" spans="1:11">
      <c r="A8" s="89">
        <v>5</v>
      </c>
      <c r="B8" s="89" t="s">
        <v>48</v>
      </c>
      <c r="C8" s="89" t="s">
        <v>49</v>
      </c>
      <c r="D8" s="90" t="s">
        <v>50</v>
      </c>
      <c r="E8" s="89">
        <v>78</v>
      </c>
      <c r="F8" s="89" t="s">
        <v>34</v>
      </c>
      <c r="G8" s="91">
        <v>590</v>
      </c>
      <c r="H8" s="89">
        <v>472.5</v>
      </c>
      <c r="I8" s="91">
        <f t="shared" si="0"/>
        <v>46020</v>
      </c>
      <c r="J8" s="91">
        <f t="shared" si="1"/>
        <v>36855</v>
      </c>
      <c r="K8" s="98" t="s">
        <v>35</v>
      </c>
    </row>
    <row r="9" s="55" customFormat="1" spans="1:11">
      <c r="A9" s="89">
        <v>6</v>
      </c>
      <c r="B9" s="89" t="s">
        <v>51</v>
      </c>
      <c r="C9" s="89" t="s">
        <v>52</v>
      </c>
      <c r="D9" s="90" t="s">
        <v>53</v>
      </c>
      <c r="E9" s="89">
        <v>78</v>
      </c>
      <c r="F9" s="89" t="s">
        <v>54</v>
      </c>
      <c r="G9" s="91">
        <v>35</v>
      </c>
      <c r="H9" s="89">
        <v>35</v>
      </c>
      <c r="I9" s="91">
        <f t="shared" si="0"/>
        <v>2730</v>
      </c>
      <c r="J9" s="91">
        <f t="shared" si="1"/>
        <v>2730</v>
      </c>
      <c r="K9" s="98" t="s">
        <v>35</v>
      </c>
    </row>
    <row r="10" s="55" customFormat="1" ht="24" spans="1:11">
      <c r="A10" s="89">
        <v>7</v>
      </c>
      <c r="B10" s="89" t="s">
        <v>55</v>
      </c>
      <c r="C10" s="89" t="s">
        <v>56</v>
      </c>
      <c r="D10" s="90" t="s">
        <v>57</v>
      </c>
      <c r="E10" s="89">
        <v>78</v>
      </c>
      <c r="F10" s="89" t="s">
        <v>54</v>
      </c>
      <c r="G10" s="91">
        <v>55</v>
      </c>
      <c r="H10" s="89">
        <v>30.51</v>
      </c>
      <c r="I10" s="91">
        <f t="shared" si="0"/>
        <v>4290</v>
      </c>
      <c r="J10" s="91">
        <f t="shared" si="1"/>
        <v>2379.78</v>
      </c>
      <c r="K10" s="98" t="s">
        <v>35</v>
      </c>
    </row>
    <row r="11" s="55" customFormat="1" ht="84" spans="1:11">
      <c r="A11" s="89">
        <v>8</v>
      </c>
      <c r="B11" s="89" t="s">
        <v>58</v>
      </c>
      <c r="C11" s="89" t="s">
        <v>59</v>
      </c>
      <c r="D11" s="90" t="s">
        <v>60</v>
      </c>
      <c r="E11" s="89">
        <v>1</v>
      </c>
      <c r="F11" s="89" t="s">
        <v>34</v>
      </c>
      <c r="G11" s="91">
        <v>3650</v>
      </c>
      <c r="H11" s="89">
        <v>2469.2</v>
      </c>
      <c r="I11" s="91">
        <f t="shared" si="0"/>
        <v>3650</v>
      </c>
      <c r="J11" s="91">
        <f t="shared" si="1"/>
        <v>2469.2</v>
      </c>
      <c r="K11" s="89" t="s">
        <v>61</v>
      </c>
    </row>
    <row r="12" s="55" customFormat="1" ht="48" spans="1:11">
      <c r="A12" s="89">
        <v>9</v>
      </c>
      <c r="B12" s="89" t="s">
        <v>62</v>
      </c>
      <c r="C12" s="89" t="s">
        <v>63</v>
      </c>
      <c r="D12" s="89" t="s">
        <v>64</v>
      </c>
      <c r="E12" s="89">
        <v>6</v>
      </c>
      <c r="F12" s="89" t="s">
        <v>34</v>
      </c>
      <c r="G12" s="91">
        <v>1900</v>
      </c>
      <c r="H12" s="89">
        <v>800</v>
      </c>
      <c r="I12" s="91">
        <f t="shared" si="0"/>
        <v>11400</v>
      </c>
      <c r="J12" s="91">
        <f t="shared" si="1"/>
        <v>4800</v>
      </c>
      <c r="K12" s="54" t="s">
        <v>61</v>
      </c>
    </row>
    <row r="13" s="55" customFormat="1" spans="1:11">
      <c r="A13" s="89">
        <v>10</v>
      </c>
      <c r="B13" s="89" t="s">
        <v>65</v>
      </c>
      <c r="C13" s="89" t="s">
        <v>66</v>
      </c>
      <c r="D13" s="89" t="s">
        <v>67</v>
      </c>
      <c r="E13" s="89">
        <v>5</v>
      </c>
      <c r="F13" s="89" t="s">
        <v>34</v>
      </c>
      <c r="G13" s="91">
        <v>90</v>
      </c>
      <c r="H13" s="89">
        <v>65</v>
      </c>
      <c r="I13" s="91">
        <f t="shared" si="0"/>
        <v>450</v>
      </c>
      <c r="J13" s="91">
        <f t="shared" si="1"/>
        <v>325</v>
      </c>
      <c r="K13" s="54" t="s">
        <v>68</v>
      </c>
    </row>
    <row r="14" s="55" customFormat="1" spans="1:11">
      <c r="A14" s="89">
        <v>11</v>
      </c>
      <c r="B14" s="89" t="s">
        <v>69</v>
      </c>
      <c r="C14" s="89" t="s">
        <v>70</v>
      </c>
      <c r="D14" s="89" t="s">
        <v>71</v>
      </c>
      <c r="E14" s="89">
        <v>10</v>
      </c>
      <c r="F14" s="89" t="s">
        <v>34</v>
      </c>
      <c r="G14" s="91">
        <v>265</v>
      </c>
      <c r="H14" s="89">
        <v>220</v>
      </c>
      <c r="I14" s="91">
        <f t="shared" si="0"/>
        <v>2650</v>
      </c>
      <c r="J14" s="91">
        <f t="shared" si="1"/>
        <v>2200</v>
      </c>
      <c r="K14" s="54" t="s">
        <v>72</v>
      </c>
    </row>
    <row r="15" s="55" customFormat="1" spans="1:11">
      <c r="A15" s="89">
        <v>12</v>
      </c>
      <c r="B15" s="89" t="s">
        <v>73</v>
      </c>
      <c r="C15" s="89" t="s">
        <v>74</v>
      </c>
      <c r="D15" s="89" t="s">
        <v>75</v>
      </c>
      <c r="E15" s="89">
        <v>1</v>
      </c>
      <c r="F15" s="89" t="s">
        <v>34</v>
      </c>
      <c r="G15" s="91">
        <v>280</v>
      </c>
      <c r="H15" s="89">
        <v>160</v>
      </c>
      <c r="I15" s="91">
        <f t="shared" si="0"/>
        <v>280</v>
      </c>
      <c r="J15" s="91">
        <f t="shared" si="1"/>
        <v>160</v>
      </c>
      <c r="K15" s="54" t="s">
        <v>72</v>
      </c>
    </row>
    <row r="16" s="55" customFormat="1" ht="24" spans="1:11">
      <c r="A16" s="89">
        <v>13</v>
      </c>
      <c r="B16" s="89" t="s">
        <v>76</v>
      </c>
      <c r="C16" s="89" t="s">
        <v>77</v>
      </c>
      <c r="D16" s="89" t="s">
        <v>78</v>
      </c>
      <c r="E16" s="89">
        <v>1</v>
      </c>
      <c r="F16" s="89" t="s">
        <v>34</v>
      </c>
      <c r="G16" s="91">
        <v>950</v>
      </c>
      <c r="H16" s="89">
        <v>650</v>
      </c>
      <c r="I16" s="91">
        <f t="shared" si="0"/>
        <v>950</v>
      </c>
      <c r="J16" s="91">
        <f t="shared" si="1"/>
        <v>650</v>
      </c>
      <c r="K16" s="54" t="s">
        <v>35</v>
      </c>
    </row>
    <row r="17" s="55" customFormat="1" ht="36" spans="1:11">
      <c r="A17" s="89">
        <v>14</v>
      </c>
      <c r="B17" s="89" t="s">
        <v>79</v>
      </c>
      <c r="C17" s="89" t="s">
        <v>80</v>
      </c>
      <c r="D17" s="89" t="s">
        <v>81</v>
      </c>
      <c r="E17" s="89">
        <v>1</v>
      </c>
      <c r="F17" s="89" t="s">
        <v>34</v>
      </c>
      <c r="G17" s="91">
        <v>2850</v>
      </c>
      <c r="H17" s="89">
        <v>2450</v>
      </c>
      <c r="I17" s="91">
        <f t="shared" si="0"/>
        <v>2850</v>
      </c>
      <c r="J17" s="91">
        <f t="shared" si="1"/>
        <v>2450</v>
      </c>
      <c r="K17" s="54" t="s">
        <v>82</v>
      </c>
    </row>
    <row r="18" s="55" customFormat="1" spans="1:11">
      <c r="A18" s="89">
        <v>15</v>
      </c>
      <c r="B18" s="89" t="s">
        <v>83</v>
      </c>
      <c r="C18" s="89" t="s">
        <v>84</v>
      </c>
      <c r="D18" s="89" t="s">
        <v>85</v>
      </c>
      <c r="E18" s="89">
        <v>1</v>
      </c>
      <c r="F18" s="89" t="s">
        <v>34</v>
      </c>
      <c r="G18" s="91">
        <v>1350</v>
      </c>
      <c r="H18" s="89">
        <v>1350</v>
      </c>
      <c r="I18" s="91">
        <f t="shared" si="0"/>
        <v>1350</v>
      </c>
      <c r="J18" s="91">
        <f t="shared" si="1"/>
        <v>1350</v>
      </c>
      <c r="K18" s="54" t="s">
        <v>86</v>
      </c>
    </row>
    <row r="19" s="55" customFormat="1" spans="1:11">
      <c r="A19" s="89">
        <v>16</v>
      </c>
      <c r="B19" s="89" t="s">
        <v>87</v>
      </c>
      <c r="C19" s="89" t="s">
        <v>88</v>
      </c>
      <c r="D19" s="89" t="s">
        <v>89</v>
      </c>
      <c r="E19" s="89">
        <v>4</v>
      </c>
      <c r="F19" s="89" t="s">
        <v>54</v>
      </c>
      <c r="G19" s="91">
        <v>255</v>
      </c>
      <c r="H19" s="89">
        <v>180</v>
      </c>
      <c r="I19" s="91">
        <f t="shared" si="0"/>
        <v>1020</v>
      </c>
      <c r="J19" s="91">
        <f t="shared" si="1"/>
        <v>720</v>
      </c>
      <c r="K19" s="54" t="s">
        <v>90</v>
      </c>
    </row>
    <row r="20" s="55" customFormat="1" ht="24" spans="1:11">
      <c r="A20" s="89">
        <v>17</v>
      </c>
      <c r="B20" s="89" t="s">
        <v>91</v>
      </c>
      <c r="C20" s="89" t="s">
        <v>92</v>
      </c>
      <c r="D20" s="89" t="s">
        <v>93</v>
      </c>
      <c r="E20" s="89">
        <v>10</v>
      </c>
      <c r="F20" s="89" t="s">
        <v>54</v>
      </c>
      <c r="G20" s="91">
        <v>180</v>
      </c>
      <c r="H20" s="89">
        <v>80</v>
      </c>
      <c r="I20" s="91">
        <f t="shared" si="0"/>
        <v>1800</v>
      </c>
      <c r="J20" s="91">
        <f t="shared" si="1"/>
        <v>800</v>
      </c>
      <c r="K20" s="54" t="s">
        <v>94</v>
      </c>
    </row>
    <row r="21" s="55" customFormat="1" ht="24" spans="1:11">
      <c r="A21" s="89">
        <v>18</v>
      </c>
      <c r="B21" s="89" t="s">
        <v>95</v>
      </c>
      <c r="C21" s="89" t="s">
        <v>96</v>
      </c>
      <c r="D21" s="89" t="s">
        <v>97</v>
      </c>
      <c r="E21" s="89">
        <v>6</v>
      </c>
      <c r="F21" s="89" t="s">
        <v>54</v>
      </c>
      <c r="G21" s="91">
        <v>285</v>
      </c>
      <c r="H21" s="89">
        <v>80</v>
      </c>
      <c r="I21" s="91">
        <f t="shared" si="0"/>
        <v>1710</v>
      </c>
      <c r="J21" s="91">
        <f t="shared" si="1"/>
        <v>480</v>
      </c>
      <c r="K21" s="54" t="s">
        <v>94</v>
      </c>
    </row>
    <row r="22" s="55" customFormat="1" spans="1:11">
      <c r="A22" s="89">
        <v>19</v>
      </c>
      <c r="B22" s="89" t="s">
        <v>98</v>
      </c>
      <c r="C22" s="89" t="s">
        <v>99</v>
      </c>
      <c r="D22" s="89" t="s">
        <v>100</v>
      </c>
      <c r="E22" s="89">
        <v>40</v>
      </c>
      <c r="F22" s="89" t="s">
        <v>101</v>
      </c>
      <c r="G22" s="91">
        <v>25</v>
      </c>
      <c r="H22" s="89">
        <v>25</v>
      </c>
      <c r="I22" s="91">
        <f t="shared" si="0"/>
        <v>1000</v>
      </c>
      <c r="J22" s="91">
        <f t="shared" si="1"/>
        <v>1000</v>
      </c>
      <c r="K22" s="54" t="s">
        <v>102</v>
      </c>
    </row>
    <row r="23" s="55" customFormat="1" spans="1:11">
      <c r="A23" s="89">
        <v>20</v>
      </c>
      <c r="B23" s="89" t="s">
        <v>103</v>
      </c>
      <c r="C23" s="89" t="s">
        <v>74</v>
      </c>
      <c r="D23" s="89" t="s">
        <v>104</v>
      </c>
      <c r="E23" s="89">
        <v>120</v>
      </c>
      <c r="F23" s="89" t="s">
        <v>101</v>
      </c>
      <c r="G23" s="91">
        <v>45</v>
      </c>
      <c r="H23" s="89">
        <v>22.3</v>
      </c>
      <c r="I23" s="91">
        <f t="shared" si="0"/>
        <v>5400</v>
      </c>
      <c r="J23" s="91">
        <f t="shared" si="1"/>
        <v>2676</v>
      </c>
      <c r="K23" s="54" t="s">
        <v>102</v>
      </c>
    </row>
    <row r="24" s="55" customFormat="1" spans="1:11">
      <c r="A24" s="89">
        <v>21</v>
      </c>
      <c r="B24" s="89" t="s">
        <v>105</v>
      </c>
      <c r="C24" s="89" t="s">
        <v>74</v>
      </c>
      <c r="D24" s="89" t="s">
        <v>106</v>
      </c>
      <c r="E24" s="89">
        <v>2000</v>
      </c>
      <c r="F24" s="89" t="s">
        <v>107</v>
      </c>
      <c r="G24" s="91">
        <v>3</v>
      </c>
      <c r="H24" s="89">
        <v>1.06</v>
      </c>
      <c r="I24" s="91">
        <f t="shared" si="0"/>
        <v>6000</v>
      </c>
      <c r="J24" s="91">
        <f t="shared" si="1"/>
        <v>2120</v>
      </c>
      <c r="K24" s="54" t="s">
        <v>102</v>
      </c>
    </row>
    <row r="25" s="55" customFormat="1" spans="1:11">
      <c r="A25" s="89">
        <v>22</v>
      </c>
      <c r="B25" s="89" t="s">
        <v>108</v>
      </c>
      <c r="C25" s="89" t="s">
        <v>74</v>
      </c>
      <c r="D25" s="89" t="s">
        <v>109</v>
      </c>
      <c r="E25" s="89">
        <v>15</v>
      </c>
      <c r="F25" s="89" t="s">
        <v>39</v>
      </c>
      <c r="G25" s="91">
        <v>120</v>
      </c>
      <c r="H25" s="89">
        <v>50.56</v>
      </c>
      <c r="I25" s="91">
        <f t="shared" si="0"/>
        <v>1800</v>
      </c>
      <c r="J25" s="91">
        <f t="shared" si="1"/>
        <v>758.4</v>
      </c>
      <c r="K25" s="54" t="s">
        <v>102</v>
      </c>
    </row>
    <row r="26" s="55" customFormat="1" spans="1:11">
      <c r="A26" s="89">
        <v>23</v>
      </c>
      <c r="B26" s="89" t="s">
        <v>110</v>
      </c>
      <c r="C26" s="89" t="s">
        <v>74</v>
      </c>
      <c r="D26" s="89" t="s">
        <v>111</v>
      </c>
      <c r="E26" s="89">
        <v>120</v>
      </c>
      <c r="F26" s="89" t="s">
        <v>112</v>
      </c>
      <c r="G26" s="91">
        <v>60</v>
      </c>
      <c r="H26" s="89">
        <v>30</v>
      </c>
      <c r="I26" s="91">
        <f t="shared" si="0"/>
        <v>7200</v>
      </c>
      <c r="J26" s="91">
        <f t="shared" si="1"/>
        <v>3600</v>
      </c>
      <c r="K26" s="54" t="s">
        <v>102</v>
      </c>
    </row>
    <row r="27" s="55" customFormat="1" spans="1:11">
      <c r="A27" s="89">
        <v>24</v>
      </c>
      <c r="B27" s="89" t="s">
        <v>113</v>
      </c>
      <c r="C27" s="89" t="s">
        <v>74</v>
      </c>
      <c r="D27" s="89" t="s">
        <v>114</v>
      </c>
      <c r="E27" s="89">
        <v>5</v>
      </c>
      <c r="F27" s="89" t="s">
        <v>39</v>
      </c>
      <c r="G27" s="91">
        <v>850</v>
      </c>
      <c r="H27" s="89">
        <v>600</v>
      </c>
      <c r="I27" s="91">
        <f t="shared" si="0"/>
        <v>4250</v>
      </c>
      <c r="J27" s="91">
        <f t="shared" si="1"/>
        <v>3000</v>
      </c>
      <c r="K27" s="54" t="s">
        <v>102</v>
      </c>
    </row>
    <row r="28" s="55" customFormat="1" spans="1:11">
      <c r="A28" s="89">
        <v>25</v>
      </c>
      <c r="B28" s="89" t="s">
        <v>115</v>
      </c>
      <c r="C28" s="89" t="s">
        <v>74</v>
      </c>
      <c r="D28" s="89" t="s">
        <v>116</v>
      </c>
      <c r="E28" s="89">
        <v>5</v>
      </c>
      <c r="F28" s="89" t="s">
        <v>39</v>
      </c>
      <c r="G28" s="91">
        <v>60</v>
      </c>
      <c r="H28" s="89">
        <v>60</v>
      </c>
      <c r="I28" s="91">
        <f t="shared" si="0"/>
        <v>300</v>
      </c>
      <c r="J28" s="91">
        <f t="shared" si="1"/>
        <v>300</v>
      </c>
      <c r="K28" s="54" t="s">
        <v>102</v>
      </c>
    </row>
    <row r="29" s="55" customFormat="1" spans="1:11">
      <c r="A29" s="89">
        <v>26</v>
      </c>
      <c r="B29" s="89" t="s">
        <v>117</v>
      </c>
      <c r="C29" s="89" t="s">
        <v>118</v>
      </c>
      <c r="D29" s="89" t="s">
        <v>118</v>
      </c>
      <c r="E29" s="89">
        <v>2000</v>
      </c>
      <c r="F29" s="89" t="s">
        <v>107</v>
      </c>
      <c r="G29" s="91">
        <v>2.85</v>
      </c>
      <c r="H29" s="89">
        <v>2.19</v>
      </c>
      <c r="I29" s="91">
        <f t="shared" si="0"/>
        <v>5700</v>
      </c>
      <c r="J29" s="91">
        <f t="shared" si="1"/>
        <v>4380</v>
      </c>
      <c r="K29" s="54" t="s">
        <v>102</v>
      </c>
    </row>
    <row r="30" s="55" customFormat="1" spans="1:11">
      <c r="A30" s="89">
        <v>27</v>
      </c>
      <c r="B30" s="89" t="s">
        <v>119</v>
      </c>
      <c r="C30" s="89" t="s">
        <v>74</v>
      </c>
      <c r="D30" s="89" t="s">
        <v>120</v>
      </c>
      <c r="E30" s="89">
        <v>15</v>
      </c>
      <c r="F30" s="89" t="s">
        <v>121</v>
      </c>
      <c r="G30" s="91">
        <v>780</v>
      </c>
      <c r="H30" s="89">
        <v>650</v>
      </c>
      <c r="I30" s="91">
        <f t="shared" si="0"/>
        <v>11700</v>
      </c>
      <c r="J30" s="91">
        <f t="shared" si="1"/>
        <v>9750</v>
      </c>
      <c r="K30" s="54" t="s">
        <v>122</v>
      </c>
    </row>
    <row r="31" s="55" customFormat="1" spans="1:11">
      <c r="A31" s="89">
        <v>28</v>
      </c>
      <c r="B31" s="89" t="s">
        <v>123</v>
      </c>
      <c r="C31" s="89" t="s">
        <v>74</v>
      </c>
      <c r="D31" s="89" t="s">
        <v>124</v>
      </c>
      <c r="E31" s="89">
        <v>2000</v>
      </c>
      <c r="F31" s="89" t="s">
        <v>107</v>
      </c>
      <c r="G31" s="91">
        <v>2</v>
      </c>
      <c r="H31" s="89">
        <v>1.6</v>
      </c>
      <c r="I31" s="91">
        <f t="shared" si="0"/>
        <v>4000</v>
      </c>
      <c r="J31" s="91">
        <f t="shared" si="1"/>
        <v>3200</v>
      </c>
      <c r="K31" s="54" t="s">
        <v>102</v>
      </c>
    </row>
    <row r="32" s="55" customFormat="1" ht="24" spans="1:11">
      <c r="A32" s="89">
        <v>29</v>
      </c>
      <c r="B32" s="89" t="s">
        <v>125</v>
      </c>
      <c r="C32" s="89" t="s">
        <v>74</v>
      </c>
      <c r="D32" s="89" t="s">
        <v>126</v>
      </c>
      <c r="E32" s="89">
        <v>1</v>
      </c>
      <c r="F32" s="89" t="s">
        <v>127</v>
      </c>
      <c r="G32" s="91">
        <v>5000</v>
      </c>
      <c r="H32" s="89">
        <v>5000</v>
      </c>
      <c r="I32" s="91">
        <f t="shared" si="0"/>
        <v>5000</v>
      </c>
      <c r="J32" s="91">
        <f t="shared" si="1"/>
        <v>5000</v>
      </c>
      <c r="K32" s="54" t="s">
        <v>102</v>
      </c>
    </row>
    <row r="33" s="55" customFormat="1" ht="24" spans="1:11">
      <c r="A33" s="89">
        <v>30</v>
      </c>
      <c r="B33" s="89" t="s">
        <v>128</v>
      </c>
      <c r="C33" s="89" t="s">
        <v>74</v>
      </c>
      <c r="D33" s="89" t="s">
        <v>129</v>
      </c>
      <c r="E33" s="89">
        <v>1</v>
      </c>
      <c r="F33" s="89" t="s">
        <v>127</v>
      </c>
      <c r="G33" s="92">
        <v>8000</v>
      </c>
      <c r="H33" s="93">
        <v>8000</v>
      </c>
      <c r="I33" s="91">
        <f t="shared" si="0"/>
        <v>8000</v>
      </c>
      <c r="J33" s="91">
        <f t="shared" si="1"/>
        <v>8000</v>
      </c>
      <c r="K33" s="54" t="s">
        <v>102</v>
      </c>
    </row>
    <row r="34" s="55" customFormat="1" spans="1:11">
      <c r="A34" s="89">
        <v>31</v>
      </c>
      <c r="B34" s="94" t="s">
        <v>130</v>
      </c>
      <c r="C34" s="95"/>
      <c r="D34" s="73"/>
      <c r="E34" s="96"/>
      <c r="F34" s="96"/>
      <c r="G34" s="96"/>
      <c r="H34" s="96"/>
      <c r="I34" s="97">
        <f>SUM(I4:I33)</f>
        <v>248080</v>
      </c>
      <c r="J34" s="97">
        <f>SUM(J4:J33)</f>
        <v>185122.98</v>
      </c>
      <c r="K34" s="99"/>
    </row>
    <row r="35" s="55" customFormat="1" spans="1:11">
      <c r="A35" s="89">
        <v>32</v>
      </c>
      <c r="B35" s="94" t="s">
        <v>131</v>
      </c>
      <c r="C35" s="95"/>
      <c r="D35" s="73"/>
      <c r="E35" s="96"/>
      <c r="F35" s="96"/>
      <c r="G35" s="96"/>
      <c r="H35" s="96"/>
      <c r="I35" s="97">
        <f>SUM(I34*13%)</f>
        <v>32250.4</v>
      </c>
      <c r="J35" s="97">
        <f>SUM(J34*13%)</f>
        <v>24065.9874</v>
      </c>
      <c r="K35" s="99"/>
    </row>
    <row r="36" s="55" customFormat="1" spans="1:11">
      <c r="A36" s="89">
        <v>34</v>
      </c>
      <c r="B36" s="94" t="s">
        <v>132</v>
      </c>
      <c r="C36" s="95"/>
      <c r="D36" s="97"/>
      <c r="E36" s="96"/>
      <c r="F36" s="96"/>
      <c r="G36" s="96"/>
      <c r="H36" s="96"/>
      <c r="I36" s="97">
        <f>SUM(I34:I35)</f>
        <v>280330.4</v>
      </c>
      <c r="J36" s="97">
        <f>SUM(J34:J35)</f>
        <v>209188.9674</v>
      </c>
      <c r="K36" s="99"/>
    </row>
  </sheetData>
  <mergeCells count="13">
    <mergeCell ref="A1:K1"/>
    <mergeCell ref="G2:H2"/>
    <mergeCell ref="I2:J2"/>
    <mergeCell ref="B34:C34"/>
    <mergeCell ref="B35:C35"/>
    <mergeCell ref="B36:C36"/>
    <mergeCell ref="A2:A3"/>
    <mergeCell ref="B2:B3"/>
    <mergeCell ref="C2:C3"/>
    <mergeCell ref="D2:D3"/>
    <mergeCell ref="E2:E3"/>
    <mergeCell ref="F2:F3"/>
    <mergeCell ref="K2:K3"/>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M4" sqref="M4"/>
    </sheetView>
  </sheetViews>
  <sheetFormatPr defaultColWidth="10" defaultRowHeight="14.25"/>
  <cols>
    <col min="1" max="1" width="3.75" style="55" customWidth="1"/>
    <col min="2" max="2" width="12.1083333333333" style="55" customWidth="1"/>
    <col min="3" max="3" width="11.6666666666667" style="55" customWidth="1"/>
    <col min="4" max="4" width="54.6666666666667" style="55" customWidth="1"/>
    <col min="5" max="6" width="10.1083333333333" style="56" customWidth="1"/>
    <col min="7" max="8" width="11" style="57" customWidth="1"/>
    <col min="9" max="10" width="11" style="58" customWidth="1"/>
    <col min="11" max="11" width="5.83333333333333" style="56" customWidth="1"/>
    <col min="12" max="16383" width="10" style="55"/>
  </cols>
  <sheetData>
    <row r="1" s="55" customFormat="1" ht="55" customHeight="1" spans="1:11">
      <c r="A1" s="59" t="s">
        <v>133</v>
      </c>
      <c r="B1" s="60"/>
      <c r="C1" s="60"/>
      <c r="D1" s="60"/>
      <c r="E1" s="60"/>
      <c r="F1" s="60"/>
      <c r="G1" s="60"/>
      <c r="H1" s="60"/>
      <c r="I1" s="75"/>
      <c r="J1" s="75"/>
      <c r="K1" s="60"/>
    </row>
    <row r="2" s="55" customFormat="1" spans="1:11">
      <c r="A2" s="61" t="s">
        <v>3</v>
      </c>
      <c r="B2" s="61" t="s">
        <v>21</v>
      </c>
      <c r="C2" s="61" t="s">
        <v>22</v>
      </c>
      <c r="D2" s="61" t="s">
        <v>23</v>
      </c>
      <c r="E2" s="61" t="s">
        <v>24</v>
      </c>
      <c r="F2" s="61" t="s">
        <v>25</v>
      </c>
      <c r="G2" s="62" t="s">
        <v>26</v>
      </c>
      <c r="H2" s="62"/>
      <c r="I2" s="62" t="s">
        <v>27</v>
      </c>
      <c r="J2" s="62"/>
      <c r="K2" s="76" t="s">
        <v>8</v>
      </c>
    </row>
    <row r="3" s="55" customFormat="1" spans="1:11">
      <c r="A3" s="63"/>
      <c r="B3" s="63"/>
      <c r="C3" s="63"/>
      <c r="D3" s="63"/>
      <c r="E3" s="63"/>
      <c r="F3" s="63"/>
      <c r="G3" s="62" t="s">
        <v>29</v>
      </c>
      <c r="H3" s="62" t="s">
        <v>30</v>
      </c>
      <c r="I3" s="62" t="s">
        <v>29</v>
      </c>
      <c r="J3" s="62" t="s">
        <v>30</v>
      </c>
      <c r="K3" s="77"/>
    </row>
    <row r="4" ht="231" spans="1:11">
      <c r="A4" s="80">
        <v>1</v>
      </c>
      <c r="B4" s="80" t="s">
        <v>134</v>
      </c>
      <c r="C4" s="80" t="s">
        <v>135</v>
      </c>
      <c r="D4" s="81" t="s">
        <v>136</v>
      </c>
      <c r="E4" s="80">
        <v>8.3</v>
      </c>
      <c r="F4" s="82" t="s">
        <v>137</v>
      </c>
      <c r="G4" s="80">
        <v>20500</v>
      </c>
      <c r="H4" s="74">
        <v>13560</v>
      </c>
      <c r="I4" s="78">
        <f>G4*E4</f>
        <v>170150</v>
      </c>
      <c r="J4" s="78">
        <f>H4*E4</f>
        <v>112548</v>
      </c>
      <c r="K4" s="74"/>
    </row>
    <row r="5" ht="66" spans="1:11">
      <c r="A5" s="80">
        <v>2</v>
      </c>
      <c r="B5" s="80" t="s">
        <v>138</v>
      </c>
      <c r="C5" s="80" t="s">
        <v>139</v>
      </c>
      <c r="D5" s="81" t="s">
        <v>140</v>
      </c>
      <c r="E5" s="80">
        <v>4</v>
      </c>
      <c r="F5" s="80" t="s">
        <v>34</v>
      </c>
      <c r="G5" s="80">
        <v>3250</v>
      </c>
      <c r="H5" s="74">
        <v>3250</v>
      </c>
      <c r="I5" s="78">
        <f t="shared" ref="I5:I14" si="0">G5*E5</f>
        <v>13000</v>
      </c>
      <c r="J5" s="78">
        <f t="shared" ref="J5:J14" si="1">H5*E5</f>
        <v>13000</v>
      </c>
      <c r="K5" s="74"/>
    </row>
    <row r="6" ht="49.5" spans="1:11">
      <c r="A6" s="80">
        <v>3</v>
      </c>
      <c r="B6" s="80" t="s">
        <v>141</v>
      </c>
      <c r="C6" s="80" t="s">
        <v>139</v>
      </c>
      <c r="D6" s="81" t="s">
        <v>142</v>
      </c>
      <c r="E6" s="80">
        <v>51</v>
      </c>
      <c r="F6" s="80" t="s">
        <v>39</v>
      </c>
      <c r="G6" s="80">
        <v>320</v>
      </c>
      <c r="H6" s="74">
        <v>320</v>
      </c>
      <c r="I6" s="78">
        <f t="shared" si="0"/>
        <v>16320</v>
      </c>
      <c r="J6" s="78">
        <f t="shared" si="1"/>
        <v>16320</v>
      </c>
      <c r="K6" s="74"/>
    </row>
    <row r="7" ht="49.5" spans="1:11">
      <c r="A7" s="80">
        <v>4</v>
      </c>
      <c r="B7" s="83" t="s">
        <v>143</v>
      </c>
      <c r="C7" s="80" t="s">
        <v>139</v>
      </c>
      <c r="D7" s="84" t="s">
        <v>144</v>
      </c>
      <c r="E7" s="80">
        <v>1</v>
      </c>
      <c r="F7" s="80" t="s">
        <v>39</v>
      </c>
      <c r="G7" s="80">
        <v>4500</v>
      </c>
      <c r="H7" s="74">
        <v>3800</v>
      </c>
      <c r="I7" s="78">
        <f t="shared" si="0"/>
        <v>4500</v>
      </c>
      <c r="J7" s="78">
        <f t="shared" si="1"/>
        <v>3800</v>
      </c>
      <c r="K7" s="74"/>
    </row>
    <row r="8" ht="82.5" spans="1:11">
      <c r="A8" s="80">
        <v>5</v>
      </c>
      <c r="B8" s="80" t="s">
        <v>145</v>
      </c>
      <c r="C8" s="80" t="s">
        <v>146</v>
      </c>
      <c r="D8" s="84" t="s">
        <v>147</v>
      </c>
      <c r="E8" s="80">
        <v>1</v>
      </c>
      <c r="F8" s="80" t="s">
        <v>34</v>
      </c>
      <c r="G8" s="80">
        <v>4500</v>
      </c>
      <c r="H8" s="74">
        <v>4200</v>
      </c>
      <c r="I8" s="78">
        <f t="shared" si="0"/>
        <v>4500</v>
      </c>
      <c r="J8" s="78">
        <f t="shared" si="1"/>
        <v>4200</v>
      </c>
      <c r="K8" s="74"/>
    </row>
    <row r="9" ht="66" spans="1:11">
      <c r="A9" s="80">
        <v>6</v>
      </c>
      <c r="B9" s="80" t="s">
        <v>148</v>
      </c>
      <c r="C9" s="80" t="s">
        <v>149</v>
      </c>
      <c r="D9" s="84" t="s">
        <v>150</v>
      </c>
      <c r="E9" s="80">
        <v>1</v>
      </c>
      <c r="F9" s="80" t="s">
        <v>34</v>
      </c>
      <c r="G9" s="80">
        <v>9850</v>
      </c>
      <c r="H9" s="74">
        <v>9850</v>
      </c>
      <c r="I9" s="78">
        <f t="shared" si="0"/>
        <v>9850</v>
      </c>
      <c r="J9" s="78">
        <f t="shared" si="1"/>
        <v>9850</v>
      </c>
      <c r="K9" s="74"/>
    </row>
    <row r="10" ht="33" spans="1:11">
      <c r="A10" s="80">
        <v>7</v>
      </c>
      <c r="B10" s="80" t="s">
        <v>151</v>
      </c>
      <c r="C10" s="80" t="s">
        <v>152</v>
      </c>
      <c r="D10" s="85" t="s">
        <v>153</v>
      </c>
      <c r="E10" s="80">
        <v>1</v>
      </c>
      <c r="F10" s="80" t="s">
        <v>127</v>
      </c>
      <c r="G10" s="80">
        <v>1500</v>
      </c>
      <c r="H10" s="74">
        <v>1500</v>
      </c>
      <c r="I10" s="78">
        <f t="shared" si="0"/>
        <v>1500</v>
      </c>
      <c r="J10" s="78">
        <f t="shared" si="1"/>
        <v>1500</v>
      </c>
      <c r="K10" s="74"/>
    </row>
    <row r="11" ht="99" spans="1:11">
      <c r="A11" s="80">
        <v>8</v>
      </c>
      <c r="B11" s="80" t="s">
        <v>154</v>
      </c>
      <c r="C11" s="80" t="s">
        <v>155</v>
      </c>
      <c r="D11" s="84" t="s">
        <v>156</v>
      </c>
      <c r="E11" s="80">
        <v>1</v>
      </c>
      <c r="F11" s="80" t="s">
        <v>127</v>
      </c>
      <c r="G11" s="80">
        <v>4800</v>
      </c>
      <c r="H11" s="74">
        <v>4800</v>
      </c>
      <c r="I11" s="78">
        <f t="shared" si="0"/>
        <v>4800</v>
      </c>
      <c r="J11" s="78">
        <f t="shared" si="1"/>
        <v>4800</v>
      </c>
      <c r="K11" s="74"/>
    </row>
    <row r="12" ht="16.5" spans="1:11">
      <c r="A12" s="80">
        <v>9</v>
      </c>
      <c r="B12" s="80" t="s">
        <v>157</v>
      </c>
      <c r="C12" s="80"/>
      <c r="D12" s="85" t="s">
        <v>158</v>
      </c>
      <c r="E12" s="80">
        <v>1</v>
      </c>
      <c r="F12" s="80" t="s">
        <v>127</v>
      </c>
      <c r="G12" s="80">
        <v>1500</v>
      </c>
      <c r="H12" s="74">
        <v>1500</v>
      </c>
      <c r="I12" s="78">
        <f t="shared" si="0"/>
        <v>1500</v>
      </c>
      <c r="J12" s="78">
        <f t="shared" si="1"/>
        <v>1500</v>
      </c>
      <c r="K12" s="74"/>
    </row>
    <row r="13" ht="16.5" spans="1:11">
      <c r="A13" s="80">
        <v>10</v>
      </c>
      <c r="B13" s="80" t="s">
        <v>159</v>
      </c>
      <c r="C13" s="80" t="s">
        <v>160</v>
      </c>
      <c r="D13" s="85" t="s">
        <v>161</v>
      </c>
      <c r="E13" s="80">
        <v>8.3</v>
      </c>
      <c r="F13" s="82" t="s">
        <v>137</v>
      </c>
      <c r="G13" s="80">
        <v>700</v>
      </c>
      <c r="H13" s="74">
        <v>450</v>
      </c>
      <c r="I13" s="78">
        <f t="shared" si="0"/>
        <v>5810</v>
      </c>
      <c r="J13" s="78">
        <f t="shared" si="1"/>
        <v>3735</v>
      </c>
      <c r="K13" s="74"/>
    </row>
    <row r="14" ht="16.5" spans="1:11">
      <c r="A14" s="80">
        <v>11</v>
      </c>
      <c r="B14" s="80" t="s">
        <v>162</v>
      </c>
      <c r="C14" s="80" t="s">
        <v>163</v>
      </c>
      <c r="D14" s="85" t="s">
        <v>164</v>
      </c>
      <c r="E14" s="80">
        <v>8.3</v>
      </c>
      <c r="F14" s="82" t="s">
        <v>127</v>
      </c>
      <c r="G14" s="80">
        <v>650</v>
      </c>
      <c r="H14" s="74">
        <v>550</v>
      </c>
      <c r="I14" s="78">
        <f t="shared" si="0"/>
        <v>5395</v>
      </c>
      <c r="J14" s="78">
        <f t="shared" si="1"/>
        <v>4565</v>
      </c>
      <c r="K14" s="74"/>
    </row>
    <row r="15" ht="30" customHeight="1" spans="1:11">
      <c r="A15" s="73"/>
      <c r="B15" s="73"/>
      <c r="C15" s="73"/>
      <c r="D15" s="73"/>
      <c r="E15" s="74"/>
      <c r="F15" s="74"/>
      <c r="G15" s="74"/>
      <c r="H15" s="74"/>
      <c r="I15" s="78">
        <f>SUM(I4:I14)</f>
        <v>237325</v>
      </c>
      <c r="J15" s="78">
        <f>SUM(J4:J14)</f>
        <v>175818</v>
      </c>
      <c r="K15" s="74"/>
    </row>
  </sheetData>
  <mergeCells count="10">
    <mergeCell ref="A1:K1"/>
    <mergeCell ref="G2:H2"/>
    <mergeCell ref="I2:J2"/>
    <mergeCell ref="A2:A3"/>
    <mergeCell ref="B2:B3"/>
    <mergeCell ref="C2:C3"/>
    <mergeCell ref="D2:D3"/>
    <mergeCell ref="E2:E3"/>
    <mergeCell ref="F2:F3"/>
    <mergeCell ref="K2:K3"/>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workbookViewId="0">
      <selection activeCell="D11" sqref="D11"/>
    </sheetView>
  </sheetViews>
  <sheetFormatPr defaultColWidth="10" defaultRowHeight="14.25"/>
  <cols>
    <col min="1" max="1" width="3.75" style="55" customWidth="1"/>
    <col min="2" max="2" width="12.1083333333333" style="55" customWidth="1"/>
    <col min="3" max="3" width="11.6666666666667" style="55" customWidth="1"/>
    <col min="4" max="4" width="54.6666666666667" style="55" customWidth="1"/>
    <col min="5" max="6" width="10.1083333333333" style="56" customWidth="1"/>
    <col min="7" max="8" width="11" style="57" customWidth="1"/>
    <col min="9" max="10" width="11" style="58" customWidth="1"/>
    <col min="11" max="11" width="5.83333333333333" style="56" customWidth="1"/>
    <col min="12" max="16383" width="10" style="55"/>
  </cols>
  <sheetData>
    <row r="1" s="55" customFormat="1" ht="55" customHeight="1" spans="1:11">
      <c r="A1" s="59" t="s">
        <v>165</v>
      </c>
      <c r="B1" s="60"/>
      <c r="C1" s="60"/>
      <c r="D1" s="60"/>
      <c r="E1" s="60"/>
      <c r="F1" s="60"/>
      <c r="G1" s="60"/>
      <c r="H1" s="60"/>
      <c r="I1" s="75"/>
      <c r="J1" s="75"/>
      <c r="K1" s="60"/>
    </row>
    <row r="2" s="55" customFormat="1" spans="1:11">
      <c r="A2" s="61" t="s">
        <v>3</v>
      </c>
      <c r="B2" s="61" t="s">
        <v>21</v>
      </c>
      <c r="C2" s="61" t="s">
        <v>22</v>
      </c>
      <c r="D2" s="61" t="s">
        <v>23</v>
      </c>
      <c r="E2" s="61" t="s">
        <v>24</v>
      </c>
      <c r="F2" s="61" t="s">
        <v>25</v>
      </c>
      <c r="G2" s="62" t="s">
        <v>26</v>
      </c>
      <c r="H2" s="62"/>
      <c r="I2" s="62" t="s">
        <v>27</v>
      </c>
      <c r="J2" s="62"/>
      <c r="K2" s="76" t="s">
        <v>8</v>
      </c>
    </row>
    <row r="3" s="55" customFormat="1" spans="1:11">
      <c r="A3" s="63"/>
      <c r="B3" s="63"/>
      <c r="C3" s="63"/>
      <c r="D3" s="63"/>
      <c r="E3" s="63"/>
      <c r="F3" s="63"/>
      <c r="G3" s="62" t="s">
        <v>29</v>
      </c>
      <c r="H3" s="62" t="s">
        <v>30</v>
      </c>
      <c r="I3" s="62" t="s">
        <v>29</v>
      </c>
      <c r="J3" s="62" t="s">
        <v>30</v>
      </c>
      <c r="K3" s="77"/>
    </row>
    <row r="4" s="55" customFormat="1" ht="139" customHeight="1" spans="1:16384">
      <c r="A4" s="64">
        <v>1</v>
      </c>
      <c r="B4" s="64" t="s">
        <v>166</v>
      </c>
      <c r="C4" s="64" t="s">
        <v>167</v>
      </c>
      <c r="D4" s="65" t="s">
        <v>168</v>
      </c>
      <c r="E4" s="66">
        <v>5</v>
      </c>
      <c r="F4" s="67" t="s">
        <v>39</v>
      </c>
      <c r="G4" s="68">
        <v>34500</v>
      </c>
      <c r="H4" s="62">
        <v>26800</v>
      </c>
      <c r="I4" s="62">
        <f>G4*E4</f>
        <v>172500</v>
      </c>
      <c r="J4" s="62">
        <f>H4*E4</f>
        <v>134000</v>
      </c>
      <c r="K4" s="77"/>
      <c r="XFD4" s="79"/>
    </row>
    <row r="5" s="55" customFormat="1" ht="67" customHeight="1" spans="1:16384">
      <c r="A5" s="64">
        <v>2</v>
      </c>
      <c r="B5" s="69" t="s">
        <v>169</v>
      </c>
      <c r="C5" s="69" t="s">
        <v>170</v>
      </c>
      <c r="D5" s="65" t="s">
        <v>171</v>
      </c>
      <c r="E5" s="70">
        <v>5</v>
      </c>
      <c r="F5" s="69" t="s">
        <v>34</v>
      </c>
      <c r="G5" s="68">
        <v>1550</v>
      </c>
      <c r="H5" s="62">
        <v>1550</v>
      </c>
      <c r="I5" s="62">
        <f>G5*E5</f>
        <v>7750</v>
      </c>
      <c r="J5" s="62">
        <f>H5*E5</f>
        <v>7750</v>
      </c>
      <c r="K5" s="77"/>
      <c r="XFD5" s="79"/>
    </row>
    <row r="6" s="55" customFormat="1" ht="66" spans="1:16384">
      <c r="A6" s="64">
        <v>3</v>
      </c>
      <c r="B6" s="69" t="s">
        <v>172</v>
      </c>
      <c r="C6" s="69" t="s">
        <v>173</v>
      </c>
      <c r="D6" s="65" t="s">
        <v>174</v>
      </c>
      <c r="E6" s="70">
        <v>5</v>
      </c>
      <c r="F6" s="69" t="s">
        <v>34</v>
      </c>
      <c r="G6" s="68">
        <v>3650</v>
      </c>
      <c r="H6" s="62">
        <v>3650</v>
      </c>
      <c r="I6" s="62">
        <f>G6*E6</f>
        <v>18250</v>
      </c>
      <c r="J6" s="62">
        <f>H6*E6</f>
        <v>18250</v>
      </c>
      <c r="K6" s="77"/>
      <c r="XFD6" s="79"/>
    </row>
    <row r="7" s="55" customFormat="1" ht="16.5" spans="1:16384">
      <c r="A7" s="64">
        <v>4</v>
      </c>
      <c r="B7" s="69" t="s">
        <v>175</v>
      </c>
      <c r="C7" s="69" t="s">
        <v>176</v>
      </c>
      <c r="D7" s="65" t="s">
        <v>177</v>
      </c>
      <c r="E7" s="70">
        <v>5</v>
      </c>
      <c r="F7" s="69" t="s">
        <v>39</v>
      </c>
      <c r="G7" s="68">
        <v>3650</v>
      </c>
      <c r="H7" s="62">
        <v>3650</v>
      </c>
      <c r="I7" s="62">
        <f>G7*E7</f>
        <v>18250</v>
      </c>
      <c r="J7" s="62">
        <f>H7*E7</f>
        <v>18250</v>
      </c>
      <c r="K7" s="77"/>
      <c r="XFD7" s="79"/>
    </row>
    <row r="8" s="55" customFormat="1" ht="16.5" spans="1:16384">
      <c r="A8" s="69">
        <v>5</v>
      </c>
      <c r="B8" s="69" t="s">
        <v>162</v>
      </c>
      <c r="C8" s="69" t="s">
        <v>163</v>
      </c>
      <c r="D8" s="71" t="s">
        <v>164</v>
      </c>
      <c r="E8" s="70">
        <f>E4</f>
        <v>5</v>
      </c>
      <c r="F8" s="67" t="s">
        <v>127</v>
      </c>
      <c r="G8" s="72">
        <v>600</v>
      </c>
      <c r="H8" s="62">
        <v>600</v>
      </c>
      <c r="I8" s="62">
        <f>G8*E8</f>
        <v>3000</v>
      </c>
      <c r="J8" s="62">
        <f>H8*E8</f>
        <v>3000</v>
      </c>
      <c r="K8" s="77"/>
      <c r="XFD8" s="79"/>
    </row>
    <row r="9" s="55" customFormat="1" ht="30" customHeight="1" spans="1:16384">
      <c r="A9" s="73"/>
      <c r="B9" s="73"/>
      <c r="C9" s="73"/>
      <c r="D9" s="73"/>
      <c r="E9" s="74"/>
      <c r="F9" s="74"/>
      <c r="G9" s="74"/>
      <c r="H9" s="74"/>
      <c r="I9" s="78">
        <f>SUM(I4:I8)</f>
        <v>219750</v>
      </c>
      <c r="J9" s="78">
        <f>SUM(J4:J8)</f>
        <v>181250</v>
      </c>
      <c r="K9" s="74"/>
      <c r="XFD9"/>
    </row>
  </sheetData>
  <mergeCells count="10">
    <mergeCell ref="A1:K1"/>
    <mergeCell ref="G2:H2"/>
    <mergeCell ref="I2:J2"/>
    <mergeCell ref="A2:A3"/>
    <mergeCell ref="B2:B3"/>
    <mergeCell ref="C2:C3"/>
    <mergeCell ref="D2:D3"/>
    <mergeCell ref="E2:E3"/>
    <mergeCell ref="F2:F3"/>
    <mergeCell ref="K2:K3"/>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M12" sqref="M12"/>
    </sheetView>
  </sheetViews>
  <sheetFormatPr defaultColWidth="10" defaultRowHeight="14.25"/>
  <cols>
    <col min="1" max="1" width="8" style="30" customWidth="1"/>
    <col min="2" max="2" width="12.1083333333333" style="29" customWidth="1"/>
    <col min="3" max="3" width="11.6666666666667" style="29" customWidth="1"/>
    <col min="4" max="4" width="13.6666666666667" style="29" customWidth="1"/>
    <col min="5" max="5" width="13.5583333333333" style="29" customWidth="1"/>
    <col min="6" max="6" width="6.44166666666667" style="29" customWidth="1"/>
    <col min="7" max="7" width="9.44166666666667" style="31" customWidth="1"/>
    <col min="8" max="8" width="9.89166666666667" style="31" customWidth="1"/>
    <col min="9" max="9" width="13" style="29" customWidth="1"/>
    <col min="10" max="10" width="12.775" style="29" customWidth="1"/>
    <col min="11" max="11" width="9.89166666666667" style="29" customWidth="1"/>
    <col min="12" max="16383" width="10" style="29"/>
    <col min="16384" max="16384" width="10" style="32"/>
  </cols>
  <sheetData>
    <row r="1" s="29" customFormat="1" ht="56" customHeight="1" spans="1:11">
      <c r="A1" s="33" t="s">
        <v>178</v>
      </c>
      <c r="B1" s="34"/>
      <c r="C1" s="34"/>
      <c r="D1" s="34"/>
      <c r="E1" s="34"/>
      <c r="F1" s="34"/>
      <c r="G1" s="34"/>
      <c r="H1" s="34"/>
      <c r="I1" s="34"/>
      <c r="J1" s="34"/>
      <c r="K1" s="34"/>
    </row>
    <row r="2" s="29" customFormat="1" spans="1:11">
      <c r="A2" s="35" t="s">
        <v>3</v>
      </c>
      <c r="B2" s="36" t="s">
        <v>179</v>
      </c>
      <c r="C2" s="37"/>
      <c r="D2" s="38"/>
      <c r="E2" s="39" t="s">
        <v>24</v>
      </c>
      <c r="F2" s="39" t="s">
        <v>25</v>
      </c>
      <c r="G2" s="40" t="s">
        <v>26</v>
      </c>
      <c r="H2" s="40"/>
      <c r="I2" s="40" t="s">
        <v>27</v>
      </c>
      <c r="J2" s="40"/>
      <c r="K2" s="39" t="s">
        <v>8</v>
      </c>
    </row>
    <row r="3" s="29" customFormat="1" spans="1:11">
      <c r="A3" s="41"/>
      <c r="B3" s="42"/>
      <c r="C3" s="43"/>
      <c r="D3" s="44"/>
      <c r="E3" s="45"/>
      <c r="F3" s="45"/>
      <c r="G3" s="46" t="s">
        <v>29</v>
      </c>
      <c r="H3" s="46" t="s">
        <v>30</v>
      </c>
      <c r="I3" s="46" t="s">
        <v>29</v>
      </c>
      <c r="J3" s="46" t="s">
        <v>30</v>
      </c>
      <c r="K3" s="45"/>
    </row>
    <row r="4" ht="30" customHeight="1" spans="1:11">
      <c r="A4" s="47">
        <v>1</v>
      </c>
      <c r="B4" s="48" t="s">
        <v>180</v>
      </c>
      <c r="C4" s="48"/>
      <c r="D4" s="48"/>
      <c r="E4" s="49">
        <v>1700</v>
      </c>
      <c r="F4" s="49" t="s">
        <v>107</v>
      </c>
      <c r="G4" s="50">
        <v>56</v>
      </c>
      <c r="H4" s="49">
        <v>56</v>
      </c>
      <c r="I4" s="49">
        <f t="shared" ref="I4:I9" si="0">G4*E4</f>
        <v>95200</v>
      </c>
      <c r="J4" s="49">
        <f t="shared" ref="J4:J9" si="1">H4*E4</f>
        <v>95200</v>
      </c>
      <c r="K4" s="49"/>
    </row>
    <row r="5" ht="30" customHeight="1" spans="1:11">
      <c r="A5" s="47">
        <v>2</v>
      </c>
      <c r="B5" s="48" t="s">
        <v>181</v>
      </c>
      <c r="C5" s="48"/>
      <c r="D5" s="48"/>
      <c r="E5" s="49">
        <v>1700</v>
      </c>
      <c r="F5" s="49" t="s">
        <v>107</v>
      </c>
      <c r="G5" s="50">
        <v>17</v>
      </c>
      <c r="H5" s="49"/>
      <c r="I5" s="49">
        <f t="shared" si="0"/>
        <v>28900</v>
      </c>
      <c r="J5" s="49">
        <f t="shared" si="1"/>
        <v>0</v>
      </c>
      <c r="K5" s="54" t="s">
        <v>182</v>
      </c>
    </row>
    <row r="6" ht="30" customHeight="1" spans="1:11">
      <c r="A6" s="47">
        <v>3</v>
      </c>
      <c r="B6" s="48" t="s">
        <v>183</v>
      </c>
      <c r="C6" s="48"/>
      <c r="D6" s="48"/>
      <c r="E6" s="49">
        <v>850</v>
      </c>
      <c r="F6" s="49" t="s">
        <v>107</v>
      </c>
      <c r="G6" s="50">
        <v>15</v>
      </c>
      <c r="H6" s="49">
        <v>13.5</v>
      </c>
      <c r="I6" s="49">
        <f t="shared" si="0"/>
        <v>12750</v>
      </c>
      <c r="J6" s="49">
        <f t="shared" si="1"/>
        <v>11475</v>
      </c>
      <c r="K6" s="49"/>
    </row>
    <row r="7" ht="30" customHeight="1" spans="1:11">
      <c r="A7" s="47">
        <v>4</v>
      </c>
      <c r="B7" s="48" t="s">
        <v>184</v>
      </c>
      <c r="C7" s="48"/>
      <c r="D7" s="48"/>
      <c r="E7" s="49">
        <v>1200</v>
      </c>
      <c r="F7" s="49" t="s">
        <v>54</v>
      </c>
      <c r="G7" s="50">
        <v>3</v>
      </c>
      <c r="H7" s="49">
        <v>2.6</v>
      </c>
      <c r="I7" s="49">
        <f t="shared" si="0"/>
        <v>3600</v>
      </c>
      <c r="J7" s="49">
        <f t="shared" si="1"/>
        <v>3120</v>
      </c>
      <c r="K7" s="49"/>
    </row>
    <row r="8" ht="30" customHeight="1" spans="1:11">
      <c r="A8" s="47">
        <v>5</v>
      </c>
      <c r="B8" s="48" t="s">
        <v>185</v>
      </c>
      <c r="C8" s="48"/>
      <c r="D8" s="48"/>
      <c r="E8" s="49">
        <v>1700</v>
      </c>
      <c r="F8" s="49" t="s">
        <v>107</v>
      </c>
      <c r="G8" s="50">
        <v>10</v>
      </c>
      <c r="H8" s="49">
        <v>10</v>
      </c>
      <c r="I8" s="49">
        <f t="shared" si="0"/>
        <v>17000</v>
      </c>
      <c r="J8" s="49">
        <f t="shared" si="1"/>
        <v>17000</v>
      </c>
      <c r="K8" s="49"/>
    </row>
    <row r="9" ht="30" customHeight="1" spans="1:11">
      <c r="A9" s="47">
        <v>6</v>
      </c>
      <c r="B9" s="48" t="s">
        <v>186</v>
      </c>
      <c r="C9" s="48"/>
      <c r="D9" s="48"/>
      <c r="E9" s="49">
        <v>1700</v>
      </c>
      <c r="F9" s="49" t="s">
        <v>107</v>
      </c>
      <c r="G9" s="50">
        <v>8</v>
      </c>
      <c r="H9" s="49">
        <v>8</v>
      </c>
      <c r="I9" s="49">
        <f t="shared" si="0"/>
        <v>13600</v>
      </c>
      <c r="J9" s="49">
        <f t="shared" si="1"/>
        <v>13600</v>
      </c>
      <c r="K9" s="49"/>
    </row>
    <row r="10" ht="30" customHeight="1" spans="1:11">
      <c r="A10" s="47"/>
      <c r="B10" s="51"/>
      <c r="C10" s="52"/>
      <c r="D10" s="53"/>
      <c r="E10" s="49"/>
      <c r="F10" s="49"/>
      <c r="G10" s="49"/>
      <c r="H10" s="49"/>
      <c r="I10" s="49">
        <f>SUM(I4:I9)</f>
        <v>171050</v>
      </c>
      <c r="J10" s="49">
        <f>SUM(J4:J9)</f>
        <v>140395</v>
      </c>
      <c r="K10" s="49"/>
    </row>
  </sheetData>
  <mergeCells count="15">
    <mergeCell ref="A1:K1"/>
    <mergeCell ref="G2:H2"/>
    <mergeCell ref="I2:J2"/>
    <mergeCell ref="B4:D4"/>
    <mergeCell ref="B5:D5"/>
    <mergeCell ref="B6:D6"/>
    <mergeCell ref="B7:D7"/>
    <mergeCell ref="B8:D8"/>
    <mergeCell ref="B9:D9"/>
    <mergeCell ref="B10:D10"/>
    <mergeCell ref="A2:A3"/>
    <mergeCell ref="E2:E3"/>
    <mergeCell ref="F2:F3"/>
    <mergeCell ref="K2:K3"/>
    <mergeCell ref="B2:D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workbookViewId="0">
      <selection activeCell="P4" sqref="P4"/>
    </sheetView>
  </sheetViews>
  <sheetFormatPr defaultColWidth="9" defaultRowHeight="13.5"/>
  <cols>
    <col min="1" max="1" width="4.33333333333333" customWidth="1"/>
    <col min="2" max="2" width="5.89166666666667" style="3" customWidth="1"/>
    <col min="3" max="3" width="27.775" style="4" customWidth="1"/>
    <col min="4" max="4" width="9.13333333333333" customWidth="1"/>
    <col min="5" max="7" width="6.75" customWidth="1"/>
    <col min="8" max="8" width="9.55833333333333" customWidth="1"/>
    <col min="9" max="9" width="8.66666666666667" customWidth="1"/>
    <col min="10" max="10" width="9.10833333333333" customWidth="1"/>
    <col min="11" max="11" width="6.10833333333333" customWidth="1"/>
    <col min="12" max="12" width="10" customWidth="1"/>
    <col min="13" max="13" width="12.8916666666667"/>
  </cols>
  <sheetData>
    <row r="1" ht="22.5" spans="2:12">
      <c r="B1" s="5" t="s">
        <v>187</v>
      </c>
      <c r="C1" s="5"/>
      <c r="D1" s="5"/>
      <c r="E1" s="5"/>
      <c r="F1" s="5"/>
      <c r="G1" s="5"/>
      <c r="H1" s="5"/>
      <c r="I1" s="5"/>
      <c r="J1" s="5"/>
      <c r="K1" s="5"/>
      <c r="L1" s="5"/>
    </row>
    <row r="2" s="1" customFormat="1" ht="25" customHeight="1" spans="1:13">
      <c r="A2" s="6" t="s">
        <v>3</v>
      </c>
      <c r="B2" s="7" t="s">
        <v>188</v>
      </c>
      <c r="C2" s="7" t="s">
        <v>189</v>
      </c>
      <c r="D2" s="6" t="s">
        <v>190</v>
      </c>
      <c r="E2" s="6" t="s">
        <v>191</v>
      </c>
      <c r="F2" s="6" t="s">
        <v>25</v>
      </c>
      <c r="G2" s="6" t="s">
        <v>29</v>
      </c>
      <c r="H2" s="6" t="s">
        <v>192</v>
      </c>
      <c r="I2" s="6" t="s">
        <v>30</v>
      </c>
      <c r="J2" s="6" t="s">
        <v>193</v>
      </c>
      <c r="K2" s="6" t="s">
        <v>24</v>
      </c>
      <c r="L2" s="6" t="s">
        <v>194</v>
      </c>
      <c r="M2" s="6" t="s">
        <v>195</v>
      </c>
    </row>
    <row r="3" ht="27" spans="1:13">
      <c r="A3" s="8">
        <v>2</v>
      </c>
      <c r="B3" s="9" t="s">
        <v>196</v>
      </c>
      <c r="C3" s="10" t="s">
        <v>197</v>
      </c>
      <c r="D3" s="8" t="s">
        <v>198</v>
      </c>
      <c r="E3" s="8">
        <v>6</v>
      </c>
      <c r="F3" s="8" t="s">
        <v>54</v>
      </c>
      <c r="G3" s="8">
        <v>108</v>
      </c>
      <c r="H3" s="8">
        <f t="shared" ref="H3:H7" si="0">E3*G3</f>
        <v>648</v>
      </c>
      <c r="I3" s="8">
        <v>78</v>
      </c>
      <c r="J3" s="8">
        <f>I3*E3</f>
        <v>468</v>
      </c>
      <c r="K3" s="20">
        <v>30</v>
      </c>
      <c r="L3" s="20">
        <f>H8*K3</f>
        <v>47472</v>
      </c>
      <c r="M3" s="20">
        <f>J8*K3</f>
        <v>40536</v>
      </c>
    </row>
    <row r="4" ht="27" spans="1:13">
      <c r="A4" s="8"/>
      <c r="B4" s="9"/>
      <c r="C4" s="10" t="s">
        <v>199</v>
      </c>
      <c r="D4" s="8" t="s">
        <v>200</v>
      </c>
      <c r="E4" s="8">
        <v>4</v>
      </c>
      <c r="F4" s="8" t="s">
        <v>46</v>
      </c>
      <c r="G4" s="8">
        <v>47.6</v>
      </c>
      <c r="H4" s="8">
        <f t="shared" si="0"/>
        <v>190.4</v>
      </c>
      <c r="I4" s="8">
        <v>47.6</v>
      </c>
      <c r="J4" s="8">
        <f>I4*E4</f>
        <v>190.4</v>
      </c>
      <c r="K4" s="21"/>
      <c r="L4" s="21"/>
      <c r="M4" s="21"/>
    </row>
    <row r="5" ht="27" spans="1:13">
      <c r="A5" s="8"/>
      <c r="B5" s="9"/>
      <c r="C5" s="10" t="s">
        <v>201</v>
      </c>
      <c r="D5" s="8" t="s">
        <v>202</v>
      </c>
      <c r="E5" s="8">
        <v>8</v>
      </c>
      <c r="F5" s="8" t="s">
        <v>54</v>
      </c>
      <c r="G5" s="8">
        <v>76.4</v>
      </c>
      <c r="H5" s="8">
        <f t="shared" si="0"/>
        <v>611.2</v>
      </c>
      <c r="I5" s="8">
        <v>70</v>
      </c>
      <c r="J5" s="8">
        <f>I5*E5</f>
        <v>560</v>
      </c>
      <c r="K5" s="21"/>
      <c r="L5" s="21"/>
      <c r="M5" s="21"/>
    </row>
    <row r="6" spans="1:13">
      <c r="A6" s="8"/>
      <c r="B6" s="9"/>
      <c r="C6" s="10" t="s">
        <v>203</v>
      </c>
      <c r="D6" s="8" t="s">
        <v>204</v>
      </c>
      <c r="E6" s="8">
        <v>1</v>
      </c>
      <c r="F6" s="8" t="s">
        <v>46</v>
      </c>
      <c r="G6" s="8">
        <v>106.8</v>
      </c>
      <c r="H6" s="8">
        <f t="shared" si="0"/>
        <v>106.8</v>
      </c>
      <c r="I6" s="8">
        <v>106.8</v>
      </c>
      <c r="J6" s="8">
        <f>I6*E6</f>
        <v>106.8</v>
      </c>
      <c r="K6" s="21"/>
      <c r="L6" s="21"/>
      <c r="M6" s="21"/>
    </row>
    <row r="7" spans="1:13">
      <c r="A7" s="8"/>
      <c r="B7" s="9"/>
      <c r="C7" s="10" t="s">
        <v>205</v>
      </c>
      <c r="D7" s="8"/>
      <c r="E7" s="8">
        <v>1</v>
      </c>
      <c r="F7" s="8" t="s">
        <v>39</v>
      </c>
      <c r="G7" s="8">
        <v>26</v>
      </c>
      <c r="H7" s="8">
        <f t="shared" si="0"/>
        <v>26</v>
      </c>
      <c r="I7" s="8">
        <v>26</v>
      </c>
      <c r="J7" s="8">
        <f>I7*E7</f>
        <v>26</v>
      </c>
      <c r="K7" s="21"/>
      <c r="L7" s="21"/>
      <c r="M7" s="21"/>
    </row>
    <row r="8" spans="1:13">
      <c r="A8" s="8"/>
      <c r="B8" s="9"/>
      <c r="C8" s="8" t="s">
        <v>206</v>
      </c>
      <c r="D8" s="8"/>
      <c r="E8" s="8"/>
      <c r="F8" s="8"/>
      <c r="G8" s="8"/>
      <c r="H8" s="8">
        <f>SUM(H3:H7)</f>
        <v>1582.4</v>
      </c>
      <c r="I8" s="8"/>
      <c r="J8" s="8">
        <f>SUM(J3:J7)</f>
        <v>1351.2</v>
      </c>
      <c r="K8" s="22"/>
      <c r="L8" s="22"/>
      <c r="M8" s="23"/>
    </row>
    <row r="9" ht="27" spans="1:13">
      <c r="A9" s="8"/>
      <c r="B9" s="9"/>
      <c r="C9" s="10" t="s">
        <v>207</v>
      </c>
      <c r="D9" s="8" t="s">
        <v>198</v>
      </c>
      <c r="E9" s="8">
        <v>6</v>
      </c>
      <c r="F9" s="8" t="s">
        <v>54</v>
      </c>
      <c r="G9" s="8">
        <v>108</v>
      </c>
      <c r="H9" s="8">
        <f t="shared" ref="H9:H13" si="1">E9*G9</f>
        <v>648</v>
      </c>
      <c r="I9" s="8">
        <v>78</v>
      </c>
      <c r="J9" s="8">
        <f>I9*E9</f>
        <v>468</v>
      </c>
      <c r="K9" s="20">
        <v>15</v>
      </c>
      <c r="L9" s="20">
        <f>H14*K9</f>
        <v>29754</v>
      </c>
      <c r="M9" s="20">
        <f>J14*K9</f>
        <v>23550</v>
      </c>
    </row>
    <row r="10" spans="1:13">
      <c r="A10" s="8"/>
      <c r="B10" s="9"/>
      <c r="C10" s="10" t="s">
        <v>208</v>
      </c>
      <c r="D10" s="8" t="s">
        <v>209</v>
      </c>
      <c r="E10" s="8">
        <v>4</v>
      </c>
      <c r="F10" s="8" t="s">
        <v>46</v>
      </c>
      <c r="G10" s="8">
        <v>62.4</v>
      </c>
      <c r="H10" s="8">
        <f t="shared" si="1"/>
        <v>249.6</v>
      </c>
      <c r="I10" s="8">
        <v>62.4</v>
      </c>
      <c r="J10" s="8">
        <f>I10*E10</f>
        <v>249.6</v>
      </c>
      <c r="K10" s="21"/>
      <c r="L10" s="21"/>
      <c r="M10" s="21"/>
    </row>
    <row r="11" ht="27" spans="1:13">
      <c r="A11" s="8"/>
      <c r="B11" s="9"/>
      <c r="C11" s="10" t="s">
        <v>201</v>
      </c>
      <c r="D11" s="8" t="s">
        <v>210</v>
      </c>
      <c r="E11" s="8">
        <v>8</v>
      </c>
      <c r="F11" s="8" t="s">
        <v>54</v>
      </c>
      <c r="G11" s="8">
        <v>115.2</v>
      </c>
      <c r="H11" s="8">
        <f t="shared" si="1"/>
        <v>921.6</v>
      </c>
      <c r="I11" s="8">
        <v>86</v>
      </c>
      <c r="J11" s="8">
        <f>I11*E11</f>
        <v>688</v>
      </c>
      <c r="K11" s="21"/>
      <c r="L11" s="21"/>
      <c r="M11" s="21"/>
    </row>
    <row r="12" spans="1:13">
      <c r="A12" s="8"/>
      <c r="B12" s="9"/>
      <c r="C12" s="10" t="s">
        <v>203</v>
      </c>
      <c r="D12" s="8" t="s">
        <v>211</v>
      </c>
      <c r="E12" s="8">
        <v>1</v>
      </c>
      <c r="F12" s="8" t="s">
        <v>46</v>
      </c>
      <c r="G12" s="8">
        <v>128.4</v>
      </c>
      <c r="H12" s="8">
        <f t="shared" si="1"/>
        <v>128.4</v>
      </c>
      <c r="I12" s="8">
        <v>128.4</v>
      </c>
      <c r="J12" s="8">
        <f>I12*E12</f>
        <v>128.4</v>
      </c>
      <c r="K12" s="21"/>
      <c r="L12" s="21"/>
      <c r="M12" s="21"/>
    </row>
    <row r="13" spans="1:13">
      <c r="A13" s="8"/>
      <c r="B13" s="9"/>
      <c r="C13" s="10" t="s">
        <v>205</v>
      </c>
      <c r="D13" s="8"/>
      <c r="E13" s="8">
        <v>1</v>
      </c>
      <c r="F13" s="8" t="s">
        <v>39</v>
      </c>
      <c r="G13" s="8">
        <v>36</v>
      </c>
      <c r="H13" s="8">
        <f t="shared" si="1"/>
        <v>36</v>
      </c>
      <c r="I13" s="8">
        <v>36</v>
      </c>
      <c r="J13" s="8">
        <f>I13*E13</f>
        <v>36</v>
      </c>
      <c r="K13" s="21"/>
      <c r="L13" s="21"/>
      <c r="M13" s="21"/>
    </row>
    <row r="14" spans="1:13">
      <c r="A14" s="8"/>
      <c r="B14" s="9"/>
      <c r="C14" s="8" t="s">
        <v>206</v>
      </c>
      <c r="D14" s="8"/>
      <c r="E14" s="8"/>
      <c r="F14" s="8"/>
      <c r="G14" s="8"/>
      <c r="H14" s="8">
        <f>SUM(H9:H13)</f>
        <v>1983.6</v>
      </c>
      <c r="I14" s="8"/>
      <c r="J14" s="8">
        <f>SUM(J9:J13)</f>
        <v>1570</v>
      </c>
      <c r="K14" s="22"/>
      <c r="L14" s="22"/>
      <c r="M14" s="23"/>
    </row>
    <row r="15" spans="1:13">
      <c r="A15" s="8">
        <v>3</v>
      </c>
      <c r="B15" s="9" t="s">
        <v>212</v>
      </c>
      <c r="C15" s="10" t="s">
        <v>213</v>
      </c>
      <c r="D15" s="8" t="s">
        <v>214</v>
      </c>
      <c r="E15" s="8">
        <v>1</v>
      </c>
      <c r="F15" s="8"/>
      <c r="G15" s="8">
        <v>102</v>
      </c>
      <c r="H15" s="8">
        <f t="shared" ref="H15:H18" si="2">E15*G15</f>
        <v>102</v>
      </c>
      <c r="I15" s="8">
        <v>102</v>
      </c>
      <c r="J15" s="8">
        <f>I15*E15</f>
        <v>102</v>
      </c>
      <c r="K15" s="20">
        <v>45</v>
      </c>
      <c r="L15" s="20">
        <f>H19*K15</f>
        <v>9882</v>
      </c>
      <c r="M15" s="20">
        <f>K15*J19</f>
        <v>9882</v>
      </c>
    </row>
    <row r="16" ht="14.25" spans="1:13">
      <c r="A16" s="8"/>
      <c r="B16" s="9"/>
      <c r="C16" s="11" t="s">
        <v>215</v>
      </c>
      <c r="D16" s="11"/>
      <c r="E16" s="8">
        <v>1</v>
      </c>
      <c r="F16" s="8"/>
      <c r="G16" s="8">
        <v>66</v>
      </c>
      <c r="H16" s="8">
        <f t="shared" si="2"/>
        <v>66</v>
      </c>
      <c r="I16" s="8">
        <v>66</v>
      </c>
      <c r="J16" s="8">
        <f>I16*E16</f>
        <v>66</v>
      </c>
      <c r="K16" s="21"/>
      <c r="L16" s="21"/>
      <c r="M16" s="21"/>
    </row>
    <row r="17" ht="14.25" spans="1:13">
      <c r="A17" s="8"/>
      <c r="B17" s="9"/>
      <c r="C17" s="11" t="s">
        <v>216</v>
      </c>
      <c r="D17" s="11" t="s">
        <v>217</v>
      </c>
      <c r="E17" s="8">
        <v>1</v>
      </c>
      <c r="F17" s="8"/>
      <c r="G17" s="8">
        <v>33.6</v>
      </c>
      <c r="H17" s="8">
        <f t="shared" si="2"/>
        <v>33.6</v>
      </c>
      <c r="I17" s="8">
        <v>33.6</v>
      </c>
      <c r="J17" s="8">
        <f>I17*E17</f>
        <v>33.6</v>
      </c>
      <c r="K17" s="21"/>
      <c r="L17" s="21"/>
      <c r="M17" s="21"/>
    </row>
    <row r="18" spans="1:13">
      <c r="A18" s="8"/>
      <c r="B18" s="9"/>
      <c r="C18" s="10" t="s">
        <v>205</v>
      </c>
      <c r="D18" s="8"/>
      <c r="E18" s="8">
        <v>1</v>
      </c>
      <c r="F18" s="8" t="s">
        <v>39</v>
      </c>
      <c r="G18" s="8">
        <v>18</v>
      </c>
      <c r="H18" s="8">
        <f t="shared" si="2"/>
        <v>18</v>
      </c>
      <c r="I18" s="8">
        <v>18</v>
      </c>
      <c r="J18" s="8">
        <f>I18*E18</f>
        <v>18</v>
      </c>
      <c r="K18" s="21"/>
      <c r="L18" s="21"/>
      <c r="M18" s="21"/>
    </row>
    <row r="19" spans="1:13">
      <c r="A19" s="8"/>
      <c r="B19" s="9"/>
      <c r="C19" s="8" t="s">
        <v>206</v>
      </c>
      <c r="D19" s="8"/>
      <c r="E19" s="8"/>
      <c r="F19" s="8"/>
      <c r="G19" s="8"/>
      <c r="H19" s="8">
        <f>SUM(H15:H18)</f>
        <v>219.6</v>
      </c>
      <c r="I19" s="8"/>
      <c r="J19" s="8">
        <f>SUM(J15:J18)</f>
        <v>219.6</v>
      </c>
      <c r="K19" s="22"/>
      <c r="L19" s="22"/>
      <c r="M19" s="23"/>
    </row>
    <row r="20" ht="14.25" spans="1:13">
      <c r="A20" s="8">
        <v>4</v>
      </c>
      <c r="B20" s="9" t="s">
        <v>218</v>
      </c>
      <c r="C20" s="11" t="s">
        <v>219</v>
      </c>
      <c r="D20" s="11" t="s">
        <v>220</v>
      </c>
      <c r="E20" s="8">
        <v>1</v>
      </c>
      <c r="F20" s="8" t="s">
        <v>46</v>
      </c>
      <c r="G20" s="8">
        <v>30</v>
      </c>
      <c r="H20" s="8">
        <f t="shared" ref="H20:H22" si="3">E20*G20</f>
        <v>30</v>
      </c>
      <c r="I20" s="8">
        <v>30</v>
      </c>
      <c r="J20" s="8">
        <f>I20*E20</f>
        <v>30</v>
      </c>
      <c r="K20" s="20">
        <v>45</v>
      </c>
      <c r="L20" s="20">
        <f>H23*K20</f>
        <v>3888</v>
      </c>
      <c r="M20" s="20">
        <f>K20*J23</f>
        <v>3888</v>
      </c>
    </row>
    <row r="21" spans="1:13">
      <c r="A21" s="8"/>
      <c r="B21" s="9"/>
      <c r="C21" s="10" t="s">
        <v>221</v>
      </c>
      <c r="D21" s="8" t="s">
        <v>222</v>
      </c>
      <c r="E21" s="8">
        <v>1</v>
      </c>
      <c r="F21" s="8" t="s">
        <v>46</v>
      </c>
      <c r="G21" s="8">
        <v>38.4</v>
      </c>
      <c r="H21" s="8">
        <f t="shared" si="3"/>
        <v>38.4</v>
      </c>
      <c r="I21" s="8">
        <v>38.4</v>
      </c>
      <c r="J21" s="8">
        <f>I21*E21</f>
        <v>38.4</v>
      </c>
      <c r="K21" s="21"/>
      <c r="L21" s="21"/>
      <c r="M21" s="21"/>
    </row>
    <row r="22" spans="1:13">
      <c r="A22" s="8"/>
      <c r="B22" s="9"/>
      <c r="C22" s="10" t="s">
        <v>205</v>
      </c>
      <c r="D22" s="8"/>
      <c r="E22" s="8">
        <v>1</v>
      </c>
      <c r="F22" s="8" t="s">
        <v>39</v>
      </c>
      <c r="G22" s="8">
        <v>18</v>
      </c>
      <c r="H22" s="8">
        <f t="shared" si="3"/>
        <v>18</v>
      </c>
      <c r="I22" s="8">
        <v>18</v>
      </c>
      <c r="J22" s="8">
        <f>I22*E22</f>
        <v>18</v>
      </c>
      <c r="K22" s="21"/>
      <c r="L22" s="21"/>
      <c r="M22" s="21"/>
    </row>
    <row r="23" spans="1:13">
      <c r="A23" s="8"/>
      <c r="B23" s="9"/>
      <c r="C23" s="8" t="s">
        <v>206</v>
      </c>
      <c r="D23" s="8"/>
      <c r="E23" s="8"/>
      <c r="F23" s="8"/>
      <c r="G23" s="8"/>
      <c r="H23" s="8">
        <f>SUM(H20:H22)</f>
        <v>86.4</v>
      </c>
      <c r="I23" s="8"/>
      <c r="J23" s="8">
        <f>SUM(J20:J22)</f>
        <v>86.4</v>
      </c>
      <c r="K23" s="22"/>
      <c r="L23" s="22"/>
      <c r="M23" s="23"/>
    </row>
    <row r="24" ht="40.5" spans="1:13">
      <c r="A24" s="8">
        <v>5</v>
      </c>
      <c r="B24" s="10" t="s">
        <v>223</v>
      </c>
      <c r="C24" s="10" t="s">
        <v>224</v>
      </c>
      <c r="D24" s="8" t="s">
        <v>225</v>
      </c>
      <c r="E24" s="8">
        <v>1</v>
      </c>
      <c r="F24" s="8" t="s">
        <v>226</v>
      </c>
      <c r="G24" s="8">
        <v>624</v>
      </c>
      <c r="H24" s="8">
        <v>520</v>
      </c>
      <c r="I24" s="8"/>
      <c r="J24" s="8"/>
      <c r="K24" s="24">
        <v>1</v>
      </c>
      <c r="L24" s="24">
        <v>520</v>
      </c>
      <c r="M24" s="15">
        <v>520</v>
      </c>
    </row>
    <row r="25" s="2" customFormat="1" ht="14.25" spans="1:13">
      <c r="A25" s="12"/>
      <c r="B25" s="13" t="s">
        <v>227</v>
      </c>
      <c r="C25" s="13"/>
      <c r="D25" s="13"/>
      <c r="E25" s="13"/>
      <c r="F25" s="13"/>
      <c r="G25" s="13"/>
      <c r="H25" s="12"/>
      <c r="I25" s="25"/>
      <c r="J25" s="25"/>
      <c r="K25" s="25"/>
      <c r="L25" s="25">
        <f>SUM(L3:L24)</f>
        <v>91516</v>
      </c>
      <c r="M25" s="12">
        <f>SUM(M3:M24)</f>
        <v>78376</v>
      </c>
    </row>
    <row r="26" spans="1:13">
      <c r="A26" s="14" t="s">
        <v>228</v>
      </c>
      <c r="B26" s="14" t="s">
        <v>229</v>
      </c>
      <c r="C26" s="14"/>
      <c r="D26" s="14"/>
      <c r="E26" s="14"/>
      <c r="F26" s="14"/>
      <c r="G26" s="14"/>
      <c r="H26" s="15"/>
      <c r="I26" s="26"/>
      <c r="J26" s="26"/>
      <c r="K26" s="26"/>
      <c r="L26" s="26">
        <f>L25</f>
        <v>91516</v>
      </c>
      <c r="M26" s="15">
        <f>M25</f>
        <v>78376</v>
      </c>
    </row>
    <row r="27" spans="1:13">
      <c r="A27" s="14" t="s">
        <v>230</v>
      </c>
      <c r="B27" s="14" t="s">
        <v>231</v>
      </c>
      <c r="C27" s="14"/>
      <c r="D27" s="16">
        <v>0.1</v>
      </c>
      <c r="E27" s="14"/>
      <c r="F27" s="17"/>
      <c r="G27" s="17"/>
      <c r="H27" s="15"/>
      <c r="I27" s="27"/>
      <c r="J27" s="27"/>
      <c r="K27" s="27"/>
      <c r="L27" s="27">
        <f>L26*0.1</f>
        <v>9151.6</v>
      </c>
      <c r="M27" s="27">
        <f>M26*0.1</f>
        <v>7837.6</v>
      </c>
    </row>
    <row r="28" spans="1:13">
      <c r="A28" s="14" t="s">
        <v>232</v>
      </c>
      <c r="B28" s="14" t="s">
        <v>233</v>
      </c>
      <c r="C28" s="14"/>
      <c r="D28" s="16">
        <v>0.06</v>
      </c>
      <c r="E28" s="14"/>
      <c r="F28" s="14"/>
      <c r="G28" s="14"/>
      <c r="H28" s="15"/>
      <c r="I28" s="26"/>
      <c r="J28" s="26"/>
      <c r="K28" s="26"/>
      <c r="L28" s="26">
        <f>D28*(L26+L27)</f>
        <v>6040.056</v>
      </c>
      <c r="M28" s="28">
        <f>(M27+M26)*D28</f>
        <v>5172.816</v>
      </c>
    </row>
    <row r="29" spans="1:13">
      <c r="A29" s="14" t="s">
        <v>234</v>
      </c>
      <c r="B29" s="14" t="s">
        <v>235</v>
      </c>
      <c r="C29" s="14"/>
      <c r="D29" s="14"/>
      <c r="E29" s="14"/>
      <c r="F29" s="14"/>
      <c r="G29" s="14"/>
      <c r="H29" s="15"/>
      <c r="I29" s="26"/>
      <c r="J29" s="26"/>
      <c r="K29" s="26"/>
      <c r="L29" s="26">
        <f>L26+L27+L28</f>
        <v>106707.656</v>
      </c>
      <c r="M29" s="28">
        <f>M26+M27+M28</f>
        <v>91386.416</v>
      </c>
    </row>
    <row r="33" ht="18.75" spans="6:12">
      <c r="F33" s="1"/>
      <c r="G33" s="18"/>
      <c r="H33" s="18"/>
      <c r="I33" s="18"/>
      <c r="J33" s="18"/>
      <c r="K33" s="18"/>
      <c r="L33" s="18"/>
    </row>
    <row r="34" spans="7:11">
      <c r="G34" s="19"/>
      <c r="H34" s="18"/>
      <c r="I34" s="18"/>
      <c r="J34" s="18"/>
      <c r="K34" s="18"/>
    </row>
  </sheetData>
  <mergeCells count="33">
    <mergeCell ref="B1:L1"/>
    <mergeCell ref="C8:F8"/>
    <mergeCell ref="C14:F14"/>
    <mergeCell ref="C19:F19"/>
    <mergeCell ref="C23:F23"/>
    <mergeCell ref="B25:C25"/>
    <mergeCell ref="B26:G26"/>
    <mergeCell ref="B27:C27"/>
    <mergeCell ref="D27:E27"/>
    <mergeCell ref="B28:C28"/>
    <mergeCell ref="D28:E28"/>
    <mergeCell ref="B29:C29"/>
    <mergeCell ref="D29:E29"/>
    <mergeCell ref="F33:L33"/>
    <mergeCell ref="G34:K34"/>
    <mergeCell ref="A3:A14"/>
    <mergeCell ref="A15:A19"/>
    <mergeCell ref="A20:A23"/>
    <mergeCell ref="B3:B14"/>
    <mergeCell ref="B15:B19"/>
    <mergeCell ref="B20:B23"/>
    <mergeCell ref="K3:K8"/>
    <mergeCell ref="K9:K14"/>
    <mergeCell ref="K15:K19"/>
    <mergeCell ref="K20:K23"/>
    <mergeCell ref="L3:L8"/>
    <mergeCell ref="L9:L14"/>
    <mergeCell ref="L15:L19"/>
    <mergeCell ref="L20:L23"/>
    <mergeCell ref="M3:M8"/>
    <mergeCell ref="M9:M14"/>
    <mergeCell ref="M15:M19"/>
    <mergeCell ref="M20:M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备案表</vt:lpstr>
      <vt:lpstr>监控清单询价</vt:lpstr>
      <vt:lpstr>音乐教室LED显示屏</vt:lpstr>
      <vt:lpstr>教室智慧黑板</vt:lpstr>
      <vt:lpstr>窗帘</vt:lpstr>
      <vt:lpstr>文化建设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OLB995</dc:creator>
  <cp:lastModifiedBy>Administrator</cp:lastModifiedBy>
  <dcterms:created xsi:type="dcterms:W3CDTF">2019-04-11T01:53:00Z</dcterms:created>
  <dcterms:modified xsi:type="dcterms:W3CDTF">2020-01-13T02:54:47Z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