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28" firstSheet="25" activeTab="28"/>
  </bookViews>
  <sheets>
    <sheet name="目录" sheetId="1" r:id="rId1"/>
    <sheet name="18年全市总收入总表" sheetId="2" r:id="rId2"/>
    <sheet name="18年全市总收入" sheetId="3" r:id="rId3"/>
    <sheet name="18年市级总收入总表" sheetId="4" r:id="rId4"/>
    <sheet name="18年市级总收入" sheetId="5" r:id="rId5"/>
    <sheet name="18年全市支出总表" sheetId="6" r:id="rId6"/>
    <sheet name="18年全市支出" sheetId="7" r:id="rId7"/>
    <sheet name="18年市级支出总表" sheetId="8" r:id="rId8"/>
    <sheet name="18年市级支出" sheetId="9" r:id="rId9"/>
    <sheet name="18年市级一般公共预算（基本）支出决算表" sheetId="10" r:id="rId10"/>
    <sheet name="18年全市收支平衡表" sheetId="11" r:id="rId11"/>
    <sheet name="18年市级收支平衡表" sheetId="12" r:id="rId12"/>
    <sheet name="18年市对县区税收返还和转移支付决算表" sheetId="13" r:id="rId13"/>
    <sheet name="18全市基金收入表" sheetId="14" r:id="rId14"/>
    <sheet name="18全市基金支出表" sheetId="15" r:id="rId15"/>
    <sheet name="18年市级基金收入表" sheetId="16" r:id="rId16"/>
    <sheet name="18年市级基金支出表" sheetId="17" r:id="rId17"/>
    <sheet name="18年全市社保基金收入表" sheetId="18" r:id="rId18"/>
    <sheet name="18年全市社保基金支出表" sheetId="19" r:id="rId19"/>
    <sheet name="18年市级社保基金收入表" sheetId="20" r:id="rId20"/>
    <sheet name="18年市级社保基金支出表" sheetId="21" r:id="rId21"/>
    <sheet name="18年度岳阳市政府性基金转移性收入决算表" sheetId="22" r:id="rId22"/>
    <sheet name="18年度岳阳市政府性基金转移性支出决算表" sheetId="23" r:id="rId23"/>
    <sheet name="18年市级政府性基金转移性收入决算表" sheetId="24" r:id="rId24"/>
    <sheet name="18年市级政府性基金转移性支出决算表" sheetId="25" r:id="rId25"/>
    <sheet name="18年市级国有资本收入表" sheetId="26" r:id="rId26"/>
    <sheet name="18年市级国有资本支出表" sheetId="27" r:id="rId27"/>
    <sheet name="18年全市地方政府债务情况表" sheetId="28" r:id="rId28"/>
    <sheet name="18年市本级地方政府债务情况表" sheetId="29" r:id="rId29"/>
  </sheets>
  <externalReferences>
    <externalReference r:id="rId32"/>
    <externalReference r:id="rId33"/>
  </externalReferences>
  <definedNames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<sst xmlns="http://schemas.openxmlformats.org/spreadsheetml/2006/main" count="3896" uniqueCount="1634">
  <si>
    <t>2018年度财政总决算公开目录</t>
  </si>
  <si>
    <t>表 号</t>
  </si>
  <si>
    <t>表      名</t>
  </si>
  <si>
    <t>表1</t>
  </si>
  <si>
    <t>2018年全市一般公共预算收入决算总表</t>
  </si>
  <si>
    <t>表2</t>
  </si>
  <si>
    <t>2018年全市一般公共预算收入决算表</t>
  </si>
  <si>
    <t>表3</t>
  </si>
  <si>
    <t>表4</t>
  </si>
  <si>
    <t>2018年市级一般公共预算收入决算表</t>
  </si>
  <si>
    <t>表5</t>
  </si>
  <si>
    <t>2018年度全市一般公共预算支出决算总表</t>
  </si>
  <si>
    <t>表6</t>
  </si>
  <si>
    <t>2018年度全市一般公共预算支出决算表</t>
  </si>
  <si>
    <t>表7</t>
  </si>
  <si>
    <t>2018年度市级一般公共预算支出决算总表</t>
  </si>
  <si>
    <t>表8</t>
  </si>
  <si>
    <t>2018年度市级一般公共预算支出决算表</t>
  </si>
  <si>
    <t>表9</t>
  </si>
  <si>
    <t>2018年市本级一般公共预算(基本)支出经济分类决算表</t>
  </si>
  <si>
    <t>表10</t>
  </si>
  <si>
    <t>2018年度岳阳市一般公共预算转移性收支决算表</t>
  </si>
  <si>
    <t>表11</t>
  </si>
  <si>
    <t>2018年度市本级一般公共预算转移性收支决算表</t>
  </si>
  <si>
    <t>表12</t>
  </si>
  <si>
    <t>2018年市对县区税收返还和转移支付决算表</t>
  </si>
  <si>
    <t>表13</t>
  </si>
  <si>
    <t>2018年全市政府性基金收入决算表</t>
  </si>
  <si>
    <t>表14</t>
  </si>
  <si>
    <t>2018年全市政府性基金支出决算表</t>
  </si>
  <si>
    <t>表15</t>
  </si>
  <si>
    <t>2018年市本级政府性基金收入决算表</t>
  </si>
  <si>
    <t>表16</t>
  </si>
  <si>
    <t>2018年市本级政府性基金支出决算表</t>
  </si>
  <si>
    <t>表17</t>
  </si>
  <si>
    <t>2018年度岳阳市社会保险基金收入情况表</t>
  </si>
  <si>
    <t>表18</t>
  </si>
  <si>
    <t>2018年度岳阳市社会保险基金支出情况表</t>
  </si>
  <si>
    <t>表19</t>
  </si>
  <si>
    <t>2018年度市本级社会保险基金收入情况表</t>
  </si>
  <si>
    <t>表20</t>
  </si>
  <si>
    <t>2018年度市本级社会保险基金支出情况表</t>
  </si>
  <si>
    <t>表21</t>
  </si>
  <si>
    <t>2018年度岳阳市政府性基金转移性收入决算表</t>
  </si>
  <si>
    <t>表22</t>
  </si>
  <si>
    <t>2018年度岳阳市政府性基金转移性支出决算表</t>
  </si>
  <si>
    <t>表23</t>
  </si>
  <si>
    <t>2018年度市本级政府性基金转移性收入决算表</t>
  </si>
  <si>
    <t>表24</t>
  </si>
  <si>
    <t>2018年度市本级政府性基金转移性支出决算表</t>
  </si>
  <si>
    <t>表25</t>
  </si>
  <si>
    <t>2018年市级国有资本经营收入决算表</t>
  </si>
  <si>
    <t>表26</t>
  </si>
  <si>
    <t>2018年市级国有资本经营支出决算表</t>
  </si>
  <si>
    <t>表27</t>
  </si>
  <si>
    <t>2018年度岳阳市地方政府债务余额情况表</t>
  </si>
  <si>
    <t>表28</t>
  </si>
  <si>
    <t>2018年度市本级地方政府债务情况表</t>
  </si>
  <si>
    <r>
      <rPr>
        <sz val="12"/>
        <rFont val="宋体"/>
        <family val="0"/>
      </rPr>
      <t>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</si>
  <si>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t>2018</t>
    </r>
    <r>
      <rPr>
        <b/>
        <sz val="18"/>
        <rFont val="宋体"/>
        <family val="0"/>
      </rPr>
      <t>年全市一般公共预算收入决算总表</t>
    </r>
  </si>
  <si>
    <t>单位:万元</t>
  </si>
  <si>
    <t>项目</t>
  </si>
  <si>
    <t>2018年预算数</t>
  </si>
  <si>
    <t>一、一般公共预算地方收入</t>
  </si>
  <si>
    <t>二、上级补助收入</t>
  </si>
  <si>
    <t xml:space="preserve">    返还性收入</t>
  </si>
  <si>
    <t xml:space="preserve">   一般转移支付收入</t>
  </si>
  <si>
    <t xml:space="preserve">   专项转移支付收入</t>
  </si>
  <si>
    <t>三、债务转贷收入</t>
  </si>
  <si>
    <t xml:space="preserve">    地方政府一般债券转贷收入</t>
  </si>
  <si>
    <t xml:space="preserve">    地方政府向外国政府借款转贷收入</t>
  </si>
  <si>
    <t xml:space="preserve">    地方政府向国际组织借款转贷收入</t>
  </si>
  <si>
    <t>四、动用预算稳定调节基金</t>
  </si>
  <si>
    <t>五、调入资金</t>
  </si>
  <si>
    <t xml:space="preserve">   从政府性基金预算调入</t>
  </si>
  <si>
    <t xml:space="preserve">   从国有资本经营预算调入</t>
  </si>
  <si>
    <t xml:space="preserve">   从其他资金调入</t>
  </si>
  <si>
    <t>六、上年结余</t>
  </si>
  <si>
    <t>收入合计</t>
  </si>
  <si>
    <r>
      <t>表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：</t>
    </r>
  </si>
  <si>
    <r>
      <t>2018</t>
    </r>
    <r>
      <rPr>
        <b/>
        <sz val="18"/>
        <rFont val="宋体"/>
        <family val="0"/>
      </rPr>
      <t>年全市一般公共预算收入决算表</t>
    </r>
  </si>
  <si>
    <t>预算科目</t>
  </si>
  <si>
    <t>2018年决算数</t>
  </si>
  <si>
    <t>17年决算数</t>
  </si>
  <si>
    <t>决算数为预算的％</t>
  </si>
  <si>
    <t>决算数为上年决算数的%</t>
  </si>
  <si>
    <t>一、税收收入</t>
  </si>
  <si>
    <t>　　增值税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</si>
  <si>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</si>
  <si>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</si>
  <si>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</si>
  <si>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</si>
  <si>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</si>
  <si>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</si>
  <si>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</si>
  <si>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</si>
  <si>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</si>
  <si>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</si>
  <si>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</si>
  <si>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</si>
  <si>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</si>
  <si>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 xml:space="preserve">    环境保护税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</si>
  <si>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</si>
  <si>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</si>
  <si>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</si>
  <si>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</si>
  <si>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</si>
  <si>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</si>
  <si>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</si>
  <si>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 xml:space="preserve">    捐赠收入</t>
  </si>
  <si>
    <t xml:space="preserve">    政府住房基金收入</t>
  </si>
  <si>
    <t>　　其他收入</t>
  </si>
  <si>
    <t>地方收入小计</t>
  </si>
  <si>
    <r>
      <t>表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：</t>
    </r>
  </si>
  <si>
    <r>
      <t>2018</t>
    </r>
    <r>
      <rPr>
        <b/>
        <sz val="18"/>
        <rFont val="宋体"/>
        <family val="0"/>
      </rPr>
      <t>年市级一般公共预算收入决算总表</t>
    </r>
  </si>
  <si>
    <r>
      <t>表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：</t>
    </r>
  </si>
  <si>
    <r>
      <t>2018</t>
    </r>
    <r>
      <rPr>
        <b/>
        <sz val="18"/>
        <rFont val="宋体"/>
        <family val="0"/>
      </rPr>
      <t>年市级一般公共预算收入决算表</t>
    </r>
  </si>
  <si>
    <t>表5：</t>
  </si>
  <si>
    <t>单位：万元</t>
  </si>
  <si>
    <t>科目名称</t>
  </si>
  <si>
    <t>一、一般公共服务支出</t>
  </si>
  <si>
    <t>二、上解上级支出</t>
  </si>
  <si>
    <t xml:space="preserve">   体制上解支出</t>
  </si>
  <si>
    <t xml:space="preserve">   专项上解支出</t>
  </si>
  <si>
    <t>三、地方政府一般债务还本支出</t>
  </si>
  <si>
    <t>四、补充预算稳定调节基金</t>
  </si>
  <si>
    <t>五、结转下年</t>
  </si>
  <si>
    <t>支出合计</t>
  </si>
  <si>
    <t>表6：</t>
  </si>
  <si>
    <t>2017年决算数</t>
  </si>
  <si>
    <t>一般公共预算支出合计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</si>
  <si>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</si>
  <si>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</si>
  <si>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</si>
  <si>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</si>
  <si>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</si>
  <si>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</si>
  <si>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</si>
  <si>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</si>
  <si>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</si>
  <si>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</si>
  <si>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</si>
  <si>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</si>
  <si>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</si>
  <si>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</si>
  <si>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</si>
  <si>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</si>
  <si>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</si>
  <si>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</si>
  <si>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</si>
  <si>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</si>
  <si>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</si>
  <si>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</si>
  <si>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</si>
  <si>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</si>
  <si>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</si>
  <si>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</si>
  <si>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</si>
  <si>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</si>
  <si>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</si>
  <si>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</si>
  <si>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</si>
  <si>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</si>
  <si>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</si>
  <si>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</si>
  <si>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</si>
  <si>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</si>
  <si>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</si>
  <si>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</si>
  <si>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</si>
  <si>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</si>
  <si>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</si>
  <si>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</si>
  <si>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</si>
  <si>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</si>
  <si>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</si>
  <si>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</si>
  <si>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</si>
  <si>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</si>
  <si>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</si>
  <si>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</si>
  <si>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</si>
  <si>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</si>
  <si>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</si>
  <si>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</si>
  <si>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</si>
  <si>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</si>
  <si>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</si>
  <si>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</si>
  <si>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</si>
  <si>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</si>
  <si>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</si>
  <si>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</si>
  <si>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</si>
  <si>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</si>
  <si>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</si>
  <si>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</si>
  <si>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</si>
  <si>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</si>
  <si>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</si>
  <si>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</si>
  <si>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</si>
  <si>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</si>
  <si>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</si>
  <si>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</si>
  <si>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</si>
  <si>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</si>
  <si>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</si>
  <si>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</si>
  <si>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</si>
  <si>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</si>
  <si>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</si>
  <si>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</si>
  <si>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</si>
  <si>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</si>
  <si>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</si>
  <si>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</si>
  <si>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</si>
  <si>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</si>
  <si>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</si>
  <si>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</si>
  <si>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</si>
  <si>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</si>
  <si>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</si>
  <si>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</si>
  <si>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</si>
  <si>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</si>
  <si>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</si>
  <si>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</si>
  <si>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</si>
  <si>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</si>
  <si>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</si>
  <si>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</si>
  <si>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</si>
  <si>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</si>
  <si>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</si>
  <si>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</si>
  <si>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</si>
  <si>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</si>
  <si>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</si>
  <si>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</si>
  <si>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</si>
  <si>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</si>
  <si>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</si>
  <si>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</si>
  <si>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</si>
  <si>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</si>
  <si>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</si>
  <si>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</si>
  <si>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</si>
  <si>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</si>
  <si>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</si>
  <si>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</si>
  <si>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</si>
  <si>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</si>
  <si>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</si>
  <si>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</si>
  <si>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</si>
  <si>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</si>
  <si>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</si>
  <si>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</si>
  <si>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</si>
  <si>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</si>
  <si>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</si>
  <si>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</si>
  <si>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</si>
  <si>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</si>
  <si>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</si>
  <si>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</si>
  <si>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</si>
  <si>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</si>
  <si>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</si>
  <si>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</si>
  <si>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</si>
  <si>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</si>
  <si>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</si>
  <si>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</si>
  <si>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</si>
  <si>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</si>
  <si>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</si>
  <si>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</si>
  <si>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</si>
  <si>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</si>
  <si>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</si>
  <si>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</si>
  <si>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</si>
  <si>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</si>
  <si>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</si>
  <si>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</si>
  <si>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</si>
  <si>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</si>
  <si>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</si>
  <si>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</si>
  <si>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</si>
  <si>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</si>
  <si>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</si>
  <si>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</si>
  <si>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</si>
  <si>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</si>
  <si>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</si>
  <si>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</si>
  <si>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</si>
  <si>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</si>
  <si>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</si>
  <si>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</si>
  <si>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</si>
  <si>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</si>
  <si>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</si>
  <si>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</si>
  <si>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</si>
  <si>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</si>
  <si>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</si>
  <si>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</si>
  <si>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</si>
  <si>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</si>
  <si>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</si>
  <si>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</si>
  <si>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</si>
  <si>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</si>
  <si>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</si>
  <si>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</si>
  <si>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</si>
  <si>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</si>
  <si>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</si>
  <si>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</si>
  <si>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</si>
  <si>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</si>
  <si>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</si>
  <si>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</si>
  <si>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</si>
  <si>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</si>
  <si>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</si>
  <si>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</si>
  <si>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</si>
  <si>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</si>
  <si>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</si>
  <si>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</si>
  <si>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</si>
  <si>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</si>
  <si>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</si>
  <si>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</si>
  <si>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</si>
  <si>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</si>
  <si>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</si>
  <si>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</si>
  <si>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</si>
  <si>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</si>
  <si>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</si>
  <si>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</si>
  <si>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</si>
  <si>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</si>
  <si>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</si>
  <si>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</si>
  <si>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</si>
  <si>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</si>
  <si>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</si>
  <si>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</si>
  <si>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</si>
  <si>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</si>
  <si>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</si>
  <si>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</si>
  <si>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</si>
  <si>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</si>
  <si>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</si>
  <si>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</si>
  <si>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</si>
  <si>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</si>
  <si>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</si>
  <si>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</si>
  <si>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</si>
  <si>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</si>
  <si>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</si>
  <si>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</si>
  <si>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</si>
  <si>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</si>
  <si>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</si>
  <si>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</si>
  <si>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</si>
  <si>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</si>
  <si>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</si>
  <si>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</si>
  <si>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</si>
  <si>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</si>
  <si>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</si>
  <si>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</si>
  <si>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</si>
  <si>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</si>
  <si>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</si>
  <si>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</si>
  <si>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</si>
  <si>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</si>
  <si>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</si>
  <si>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</si>
  <si>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</si>
  <si>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</si>
  <si>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</si>
  <si>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</si>
  <si>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</si>
  <si>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</si>
  <si>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</si>
  <si>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</si>
  <si>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</si>
  <si>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</si>
  <si>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</si>
  <si>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</si>
  <si>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</si>
  <si>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</si>
  <si>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</si>
  <si>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</si>
  <si>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</si>
  <si>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</si>
  <si>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</si>
  <si>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</si>
  <si>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</si>
  <si>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</si>
  <si>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</si>
  <si>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</si>
  <si>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</si>
  <si>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</si>
  <si>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</si>
  <si>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</si>
  <si>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</si>
  <si>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</si>
  <si>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</si>
  <si>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</si>
  <si>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</si>
  <si>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</si>
  <si>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</si>
  <si>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</si>
  <si>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</si>
  <si>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</si>
  <si>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</si>
  <si>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</si>
  <si>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</si>
  <si>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</si>
  <si>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</si>
  <si>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</si>
  <si>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</si>
  <si>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</si>
  <si>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</si>
  <si>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</si>
  <si>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</si>
  <si>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</si>
  <si>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</si>
  <si>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</si>
  <si>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</si>
  <si>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</si>
  <si>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</si>
  <si>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</si>
  <si>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</si>
  <si>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</si>
  <si>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</si>
  <si>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</si>
  <si>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</si>
  <si>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</si>
  <si>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</si>
  <si>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</si>
  <si>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</si>
  <si>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</si>
  <si>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</si>
  <si>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</si>
  <si>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</si>
  <si>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</si>
  <si>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</si>
  <si>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</si>
  <si>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</si>
  <si>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</si>
  <si>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</si>
  <si>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</si>
  <si>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</si>
  <si>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</si>
  <si>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</si>
  <si>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</si>
  <si>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</si>
  <si>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</si>
  <si>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</si>
  <si>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</si>
  <si>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</si>
  <si>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</si>
  <si>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</si>
  <si>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</si>
  <si>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</si>
  <si>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</si>
  <si>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</si>
  <si>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</si>
  <si>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</si>
  <si>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</si>
  <si>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</si>
  <si>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</si>
  <si>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</si>
  <si>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</si>
  <si>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</si>
  <si>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</si>
  <si>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</si>
  <si>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</si>
  <si>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</si>
  <si>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</si>
  <si>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</si>
  <si>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</si>
  <si>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</si>
  <si>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</si>
  <si>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</si>
  <si>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</si>
  <si>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</si>
  <si>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</si>
  <si>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</si>
  <si>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</si>
  <si>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</si>
  <si>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</si>
  <si>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</si>
  <si>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</si>
  <si>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</si>
  <si>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</si>
  <si>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</si>
  <si>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</si>
  <si>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</si>
  <si>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</si>
  <si>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</si>
  <si>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</si>
  <si>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</si>
  <si>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</si>
  <si>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</si>
  <si>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</si>
  <si>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</si>
  <si>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</si>
  <si>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</si>
  <si>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</si>
  <si>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</si>
  <si>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</si>
  <si>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</si>
  <si>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</si>
  <si>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</si>
  <si>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</si>
  <si>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</si>
  <si>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</si>
  <si>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</si>
  <si>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</si>
  <si>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</si>
  <si>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</si>
  <si>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</si>
  <si>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</si>
  <si>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</si>
  <si>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</si>
  <si>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</si>
  <si>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</si>
  <si>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</si>
  <si>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</si>
  <si>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</si>
  <si>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</si>
  <si>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</si>
  <si>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</si>
  <si>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</si>
  <si>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</si>
  <si>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</si>
  <si>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</si>
  <si>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</si>
  <si>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</si>
  <si>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</si>
  <si>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</si>
  <si>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</si>
  <si>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</si>
  <si>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</si>
  <si>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</si>
  <si>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</si>
  <si>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</si>
  <si>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</si>
  <si>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</si>
  <si>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</si>
  <si>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</si>
  <si>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</si>
  <si>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</si>
  <si>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</si>
  <si>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</si>
  <si>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</si>
  <si>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</si>
  <si>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</si>
  <si>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</si>
  <si>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</si>
  <si>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</si>
  <si>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</si>
  <si>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</si>
  <si>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</si>
  <si>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</si>
  <si>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</si>
  <si>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</si>
  <si>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</si>
  <si>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</si>
  <si>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</si>
  <si>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</si>
  <si>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</si>
  <si>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</si>
  <si>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</si>
  <si>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</si>
  <si>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</si>
  <si>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</si>
  <si>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</si>
  <si>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</si>
  <si>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</si>
  <si>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</si>
  <si>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</si>
  <si>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</si>
  <si>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</si>
  <si>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</si>
  <si>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</si>
  <si>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</si>
  <si>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</si>
  <si>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</si>
  <si>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</si>
  <si>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</si>
  <si>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</si>
  <si>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</si>
  <si>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</si>
  <si>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</si>
  <si>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</si>
  <si>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</si>
  <si>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</si>
  <si>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</si>
  <si>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</si>
  <si>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</si>
  <si>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</si>
  <si>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</si>
  <si>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</si>
  <si>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</si>
  <si>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</si>
  <si>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</si>
  <si>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</si>
  <si>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</si>
  <si>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</si>
  <si>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</si>
  <si>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</si>
  <si>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</si>
  <si>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</si>
  <si>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</si>
  <si>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</si>
  <si>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</si>
  <si>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</si>
  <si>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</si>
  <si>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</si>
  <si>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</si>
  <si>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</si>
  <si>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</si>
  <si>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</si>
  <si>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</si>
  <si>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</si>
  <si>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</si>
  <si>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</si>
  <si>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</si>
  <si>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</si>
  <si>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</si>
  <si>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</si>
  <si>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</si>
  <si>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</si>
  <si>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</si>
  <si>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</si>
  <si>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</si>
  <si>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</si>
  <si>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</si>
  <si>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</si>
  <si>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</si>
  <si>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</si>
  <si>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</si>
  <si>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</si>
  <si>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</si>
  <si>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</si>
  <si>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</si>
  <si>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</si>
  <si>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</si>
  <si>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</si>
  <si>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</si>
  <si>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</si>
  <si>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</si>
  <si>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</si>
  <si>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</si>
  <si>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</si>
  <si>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</si>
  <si>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</si>
  <si>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</si>
  <si>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</si>
  <si>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</si>
  <si>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</si>
  <si>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</si>
  <si>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</si>
  <si>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</si>
  <si>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</si>
  <si>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</si>
  <si>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</si>
  <si>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</si>
  <si>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</si>
  <si>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</si>
  <si>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</si>
  <si>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</si>
  <si>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</si>
  <si>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</si>
  <si>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</si>
  <si>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</si>
  <si>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</si>
  <si>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</si>
  <si>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</si>
  <si>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</si>
  <si>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</si>
  <si>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</si>
  <si>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</si>
  <si>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</si>
  <si>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r>
      <t xml:space="preserve">    </t>
    </r>
    <r>
      <rPr>
        <sz val="10"/>
        <color indexed="10"/>
        <rFont val="宋体"/>
        <family val="0"/>
      </rPr>
      <t>财政对职工基本医疗保险基金的补助</t>
    </r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</si>
  <si>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</si>
  <si>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</si>
  <si>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</si>
  <si>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</si>
  <si>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</si>
  <si>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</si>
  <si>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</si>
  <si>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</si>
  <si>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</si>
  <si>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</si>
  <si>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</si>
  <si>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</si>
  <si>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</si>
  <si>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</si>
  <si>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</si>
  <si>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</si>
  <si>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</si>
  <si>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</si>
  <si>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</si>
  <si>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</si>
  <si>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</si>
  <si>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</si>
  <si>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</si>
  <si>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</si>
  <si>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</si>
  <si>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</si>
  <si>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</si>
  <si>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</si>
  <si>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</si>
  <si>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</si>
  <si>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</si>
  <si>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</si>
  <si>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</si>
  <si>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</si>
  <si>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</si>
  <si>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</si>
  <si>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</si>
  <si>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</si>
  <si>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</si>
  <si>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</si>
  <si>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</si>
  <si>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</si>
  <si>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</si>
  <si>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r>
      <t xml:space="preserve">    </t>
    </r>
    <r>
      <rPr>
        <sz val="10"/>
        <color indexed="10"/>
        <rFont val="宋体"/>
        <family val="0"/>
      </rPr>
      <t>停伐补助</t>
    </r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</si>
  <si>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</si>
  <si>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</si>
  <si>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</si>
  <si>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</si>
  <si>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</si>
  <si>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</si>
  <si>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</si>
  <si>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</si>
  <si>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</si>
  <si>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</si>
  <si>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</si>
  <si>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</si>
  <si>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</si>
  <si>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</si>
  <si>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</si>
  <si>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</si>
  <si>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</si>
  <si>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</si>
  <si>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</si>
  <si>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</si>
  <si>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</si>
  <si>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</si>
  <si>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</si>
  <si>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</si>
  <si>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</si>
  <si>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</si>
  <si>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</si>
  <si>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</si>
  <si>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</si>
  <si>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</si>
  <si>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</si>
  <si>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</si>
  <si>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</si>
  <si>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</si>
  <si>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</si>
  <si>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</si>
  <si>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</si>
  <si>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</si>
  <si>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</si>
  <si>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</si>
  <si>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</si>
  <si>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</si>
  <si>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</si>
  <si>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</si>
  <si>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</si>
  <si>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</si>
  <si>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</si>
  <si>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</si>
  <si>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</si>
  <si>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</si>
  <si>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</si>
  <si>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</si>
  <si>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</si>
  <si>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</si>
  <si>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</si>
  <si>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</si>
  <si>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</si>
  <si>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</si>
  <si>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</si>
  <si>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</si>
  <si>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</si>
  <si>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</si>
  <si>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</si>
  <si>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</si>
  <si>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</si>
  <si>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</si>
  <si>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</si>
  <si>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</si>
  <si>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</si>
  <si>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</si>
  <si>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</si>
  <si>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</si>
  <si>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</si>
  <si>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</si>
  <si>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</si>
  <si>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</si>
  <si>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</si>
  <si>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</si>
  <si>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</si>
  <si>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</si>
  <si>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</si>
  <si>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</si>
  <si>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</si>
  <si>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</si>
  <si>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</si>
  <si>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</si>
  <si>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</si>
  <si>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</si>
  <si>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</si>
  <si>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</si>
  <si>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</si>
  <si>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</si>
  <si>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</si>
  <si>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</si>
  <si>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</si>
  <si>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</si>
  <si>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</si>
  <si>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</si>
  <si>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</si>
  <si>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</si>
  <si>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</si>
  <si>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</si>
  <si>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</si>
  <si>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</si>
  <si>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</si>
  <si>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</si>
  <si>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</si>
  <si>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</si>
  <si>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</si>
  <si>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</si>
  <si>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</si>
  <si>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</si>
  <si>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</si>
  <si>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</si>
  <si>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</si>
  <si>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</si>
  <si>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</si>
  <si>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</si>
  <si>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</si>
  <si>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</si>
  <si>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</si>
  <si>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</si>
  <si>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</si>
  <si>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</si>
  <si>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</si>
  <si>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</si>
  <si>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</si>
  <si>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</si>
  <si>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</si>
  <si>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</si>
  <si>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</si>
  <si>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</si>
  <si>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</si>
  <si>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</si>
  <si>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</si>
  <si>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</si>
  <si>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</si>
  <si>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</si>
  <si>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</si>
  <si>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</si>
  <si>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</si>
  <si>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</si>
  <si>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</si>
  <si>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</si>
  <si>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</si>
  <si>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</si>
  <si>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</si>
  <si>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</si>
  <si>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</si>
  <si>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r>
      <t xml:space="preserve">    </t>
    </r>
    <r>
      <rPr>
        <sz val="10"/>
        <color indexed="10"/>
        <rFont val="宋体"/>
        <family val="0"/>
      </rPr>
      <t>创新示范</t>
    </r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</si>
  <si>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</si>
  <si>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</si>
  <si>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</si>
  <si>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</si>
  <si>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</si>
  <si>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</si>
  <si>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</si>
  <si>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</si>
  <si>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</si>
  <si>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</si>
  <si>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</si>
  <si>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</si>
  <si>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</si>
  <si>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</si>
  <si>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</si>
  <si>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</si>
  <si>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</si>
  <si>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</si>
  <si>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</si>
  <si>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</si>
  <si>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</si>
  <si>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</si>
  <si>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</si>
  <si>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</si>
  <si>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</si>
  <si>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</si>
  <si>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</si>
  <si>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</si>
  <si>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</si>
  <si>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</si>
  <si>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</si>
  <si>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</si>
  <si>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</si>
  <si>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</si>
  <si>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</si>
  <si>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</si>
  <si>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</si>
  <si>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</si>
  <si>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</si>
  <si>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</si>
  <si>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</si>
  <si>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</si>
  <si>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</si>
  <si>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</si>
  <si>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</si>
  <si>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</si>
  <si>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</si>
  <si>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</si>
  <si>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</si>
  <si>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</si>
  <si>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</si>
  <si>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</si>
  <si>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</si>
  <si>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</si>
  <si>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</si>
  <si>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</si>
  <si>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</si>
  <si>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</si>
  <si>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</si>
  <si>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</si>
  <si>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</si>
  <si>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</si>
  <si>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</si>
  <si>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</si>
  <si>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</si>
  <si>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</si>
  <si>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</si>
  <si>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</si>
  <si>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</si>
  <si>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</si>
  <si>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</si>
  <si>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</si>
  <si>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</si>
  <si>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</si>
  <si>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</si>
  <si>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</si>
  <si>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</si>
  <si>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</si>
  <si>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</si>
  <si>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</si>
  <si>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</si>
  <si>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</si>
  <si>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</si>
  <si>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</si>
  <si>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</si>
  <si>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</si>
  <si>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</si>
  <si>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</si>
  <si>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</si>
  <si>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</si>
  <si>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</si>
  <si>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</si>
  <si>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</si>
  <si>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</si>
  <si>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</si>
  <si>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</si>
  <si>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</si>
  <si>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</si>
  <si>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</si>
  <si>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</si>
  <si>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</si>
  <si>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</si>
  <si>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</si>
  <si>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</si>
  <si>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</si>
  <si>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</si>
  <si>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</si>
  <si>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</si>
  <si>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</si>
  <si>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</si>
  <si>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</si>
  <si>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</si>
  <si>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</si>
  <si>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</si>
  <si>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</si>
  <si>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</si>
  <si>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</si>
  <si>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</si>
  <si>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</si>
  <si>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</si>
  <si>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</si>
  <si>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</si>
  <si>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</si>
  <si>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</si>
  <si>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</si>
  <si>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</si>
  <si>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</si>
  <si>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</si>
  <si>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</si>
  <si>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</si>
  <si>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</si>
  <si>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</si>
  <si>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</si>
  <si>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</si>
  <si>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</si>
  <si>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</si>
  <si>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</si>
  <si>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</si>
  <si>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</si>
  <si>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</si>
  <si>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</si>
  <si>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</si>
  <si>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</si>
  <si>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</si>
  <si>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</si>
  <si>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</si>
  <si>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</si>
  <si>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</si>
  <si>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</si>
  <si>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</si>
  <si>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</si>
  <si>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</si>
  <si>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</si>
  <si>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</si>
  <si>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</si>
  <si>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</si>
  <si>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</si>
  <si>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</si>
  <si>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</si>
  <si>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</si>
  <si>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</si>
  <si>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</si>
  <si>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</si>
  <si>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</si>
  <si>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</si>
  <si>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</si>
  <si>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</si>
  <si>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</si>
  <si>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</si>
  <si>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</si>
  <si>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</si>
  <si>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</si>
  <si>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</si>
  <si>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</si>
  <si>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</si>
  <si>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</si>
  <si>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</si>
  <si>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</si>
  <si>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</si>
  <si>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</si>
  <si>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</si>
  <si>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</si>
  <si>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</si>
  <si>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</si>
  <si>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</si>
  <si>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</si>
  <si>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</si>
  <si>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</si>
  <si>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</si>
  <si>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</si>
  <si>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</si>
  <si>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</si>
  <si>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</si>
  <si>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</si>
  <si>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</si>
  <si>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</si>
  <si>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</si>
  <si>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</si>
  <si>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</si>
  <si>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</si>
  <si>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</si>
  <si>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</si>
  <si>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</si>
  <si>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</si>
  <si>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</si>
  <si>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</si>
  <si>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</si>
  <si>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</si>
  <si>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</si>
  <si>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</si>
  <si>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</si>
  <si>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</si>
  <si>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</si>
  <si>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</si>
  <si>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</si>
  <si>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</si>
  <si>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</si>
  <si>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</si>
  <si>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</si>
  <si>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</si>
  <si>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</si>
  <si>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</si>
  <si>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</si>
  <si>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</si>
  <si>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</si>
  <si>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</si>
  <si>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</si>
  <si>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</si>
  <si>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</si>
  <si>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</si>
  <si>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</si>
  <si>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</si>
  <si>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</si>
  <si>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</si>
  <si>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</si>
  <si>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</si>
  <si>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</si>
  <si>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</si>
  <si>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</si>
  <si>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</si>
  <si>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</si>
  <si>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</si>
  <si>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</si>
  <si>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</si>
  <si>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</si>
  <si>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</si>
  <si>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</si>
  <si>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</si>
  <si>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</si>
  <si>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</si>
  <si>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</si>
  <si>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</si>
  <si>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</si>
  <si>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</si>
  <si>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</si>
  <si>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</si>
  <si>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</si>
  <si>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</si>
  <si>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</si>
  <si>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</si>
  <si>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</si>
  <si>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</si>
  <si>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</si>
  <si>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</si>
  <si>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</si>
  <si>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</si>
  <si>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</si>
  <si>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</si>
  <si>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</si>
  <si>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</si>
  <si>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</si>
  <si>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</si>
  <si>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</si>
  <si>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</si>
  <si>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</si>
  <si>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</si>
  <si>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</si>
  <si>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</si>
  <si>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</si>
  <si>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</si>
  <si>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</si>
  <si>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</si>
  <si>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</si>
  <si>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</si>
  <si>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</si>
  <si>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</si>
  <si>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</si>
  <si>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</si>
  <si>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</si>
  <si>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</si>
  <si>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</si>
  <si>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</si>
  <si>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</si>
  <si>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</si>
  <si>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</si>
  <si>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</si>
  <si>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</si>
  <si>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</si>
  <si>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</si>
  <si>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</si>
  <si>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</si>
  <si>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</si>
  <si>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</si>
  <si>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</si>
  <si>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</si>
  <si>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</si>
  <si>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</si>
  <si>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</si>
  <si>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</si>
  <si>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</si>
  <si>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</si>
  <si>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</si>
  <si>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</si>
  <si>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</si>
  <si>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</si>
  <si>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</si>
  <si>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</si>
  <si>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表7：</t>
  </si>
  <si>
    <t>表8：</t>
  </si>
  <si>
    <t>一般公共预算支出</t>
  </si>
  <si>
    <r>
      <t xml:space="preserve">    </t>
    </r>
    <r>
      <rPr>
        <sz val="10"/>
        <color indexed="10"/>
        <rFont val="宋体"/>
        <family val="0"/>
      </rPr>
      <t>边海防</t>
    </r>
  </si>
  <si>
    <t xml:space="preserve">    财政对职工基本医疗保险基金的补助</t>
  </si>
  <si>
    <t xml:space="preserve">    创新示范</t>
  </si>
  <si>
    <t>表:9：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</si>
  <si>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</si>
  <si>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</si>
  <si>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</si>
  <si>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</si>
  <si>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</si>
  <si>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</si>
  <si>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</si>
  <si>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</si>
  <si>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</si>
  <si>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</si>
  <si>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</si>
  <si>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</si>
  <si>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</si>
  <si>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</si>
  <si>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</si>
  <si>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</si>
  <si>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</si>
  <si>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</si>
  <si>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</si>
  <si>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</si>
  <si>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</si>
  <si>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</si>
  <si>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</si>
  <si>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</si>
  <si>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</si>
  <si>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</si>
  <si>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</si>
  <si>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</si>
  <si>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</si>
  <si>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</si>
  <si>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</si>
  <si>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</si>
  <si>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</si>
  <si>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</si>
  <si>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</si>
  <si>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</si>
  <si>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</si>
  <si>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</si>
  <si>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</si>
  <si>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</si>
  <si>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</si>
  <si>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</si>
  <si>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</si>
  <si>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</si>
  <si>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</si>
  <si>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</si>
  <si>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</si>
  <si>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</si>
  <si>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</si>
  <si>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</si>
  <si>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</si>
  <si>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</si>
  <si>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</si>
  <si>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</si>
  <si>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</si>
  <si>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</si>
  <si>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</si>
  <si>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</si>
  <si>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</si>
  <si>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表10：</t>
  </si>
  <si>
    <t>全市决算数</t>
  </si>
  <si>
    <t>经开区</t>
  </si>
  <si>
    <t>南湖新区</t>
  </si>
  <si>
    <t>屈原管理区</t>
  </si>
  <si>
    <t>临港新区</t>
  </si>
  <si>
    <t>汨罗市</t>
  </si>
  <si>
    <t>平江县</t>
  </si>
  <si>
    <t>湘阴县</t>
  </si>
  <si>
    <t>临湘市</t>
  </si>
  <si>
    <t>华容县</t>
  </si>
  <si>
    <t>岳阳县</t>
  </si>
  <si>
    <t>楼区</t>
  </si>
  <si>
    <t>云溪区</t>
  </si>
  <si>
    <t>君山区</t>
  </si>
  <si>
    <t>一般公共预算收入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</si>
  <si>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</si>
  <si>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</si>
  <si>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</si>
  <si>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</si>
  <si>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</si>
  <si>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</si>
  <si>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</si>
  <si>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</si>
  <si>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</si>
  <si>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</si>
  <si>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</si>
  <si>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</si>
  <si>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</si>
  <si>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</si>
  <si>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</si>
  <si>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</si>
  <si>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</si>
  <si>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</si>
  <si>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</si>
  <si>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</si>
  <si>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</si>
  <si>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</si>
  <si>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</si>
  <si>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</si>
  <si>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</si>
  <si>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</si>
  <si>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</si>
  <si>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</si>
  <si>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</si>
  <si>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</si>
  <si>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</si>
  <si>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</si>
  <si>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</si>
  <si>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</si>
  <si>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</si>
  <si>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</si>
  <si>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</si>
  <si>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</si>
  <si>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城乡居民医疗保险转移支付收入</t>
  </si>
  <si>
    <t xml:space="preserve">    城乡居民医疗保险转移支付支出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</si>
  <si>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</si>
  <si>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</si>
  <si>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</si>
  <si>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</si>
  <si>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</si>
  <si>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</si>
  <si>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</si>
  <si>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</si>
  <si>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</si>
  <si>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</si>
  <si>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</si>
  <si>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</si>
  <si>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边疆地区转移支付收入</t>
  </si>
  <si>
    <t xml:space="preserve">    边疆地区转移支付支出</t>
  </si>
  <si>
    <t xml:space="preserve">    贫困地区转移支付收入</t>
  </si>
  <si>
    <t xml:space="preserve">    贫困地区转移支付支出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</si>
  <si>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</si>
  <si>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</si>
  <si>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</si>
  <si>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</si>
  <si>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</si>
  <si>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</si>
  <si>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</si>
  <si>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</si>
  <si>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</si>
  <si>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</si>
  <si>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</si>
  <si>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</si>
  <si>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</si>
  <si>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</si>
  <si>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</si>
  <si>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</si>
  <si>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</si>
  <si>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</si>
  <si>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</si>
  <si>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</si>
  <si>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</si>
  <si>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</si>
  <si>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</si>
  <si>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</si>
  <si>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</si>
  <si>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</si>
  <si>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</si>
  <si>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</si>
  <si>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</si>
  <si>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</si>
  <si>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</si>
  <si>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</si>
  <si>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</si>
  <si>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</si>
  <si>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</si>
  <si>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</si>
  <si>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</si>
  <si>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</si>
  <si>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</si>
  <si>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</si>
  <si>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</si>
  <si>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</si>
  <si>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</si>
  <si>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</si>
  <si>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</si>
  <si>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</si>
  <si>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</si>
  <si>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</si>
  <si>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</si>
  <si>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</si>
  <si>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</si>
  <si>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</si>
  <si>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</si>
  <si>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</si>
  <si>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地方政府向外国政府借款转贷支出</t>
  </si>
  <si>
    <t xml:space="preserve">  地方政府向国际组织借款转贷支出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</si>
  <si>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</si>
  <si>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</si>
  <si>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</si>
  <si>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</si>
  <si>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</si>
  <si>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</si>
  <si>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</si>
  <si>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</si>
  <si>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</si>
  <si>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补充预算稳定调节基金</t>
  </si>
  <si>
    <t>接受其他地区援助收入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</si>
  <si>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</si>
  <si>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</si>
  <si>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</si>
  <si>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</si>
  <si>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</si>
  <si>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</si>
  <si>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</si>
  <si>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</si>
  <si>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</si>
  <si>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</si>
  <si>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</si>
  <si>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</si>
  <si>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</si>
  <si>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</si>
  <si>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</si>
  <si>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</si>
  <si>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表11：</t>
  </si>
  <si>
    <t>决 算 数</t>
  </si>
  <si>
    <t>表12：</t>
  </si>
  <si>
    <r>
      <t>2018</t>
    </r>
    <r>
      <rPr>
        <b/>
        <sz val="18"/>
        <rFont val="宋体"/>
        <family val="0"/>
      </rPr>
      <t>年市对县区税收返还和转移支付决算表</t>
    </r>
  </si>
  <si>
    <r>
      <t>项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目</t>
    </r>
  </si>
  <si>
    <t>一、市对县区转移支付</t>
  </si>
  <si>
    <t>（一）一般性转移支付</t>
  </si>
  <si>
    <t xml:space="preserve">    体制补助</t>
  </si>
  <si>
    <t xml:space="preserve">    均衡性转移支付</t>
  </si>
  <si>
    <t xml:space="preserve">    县级基本财力保障机制奖补资金</t>
  </si>
  <si>
    <t xml:space="preserve">    结算补助</t>
  </si>
  <si>
    <t xml:space="preserve">    资源枯竭型城市转移支付补助</t>
  </si>
  <si>
    <t xml:space="preserve">    企业事业单位划转补助</t>
  </si>
  <si>
    <t xml:space="preserve">    成品油价格和税费改革转移支付补助</t>
  </si>
  <si>
    <t xml:space="preserve">    基层公检法司转移支付</t>
  </si>
  <si>
    <t xml:space="preserve">    义务教育等转移支付</t>
  </si>
  <si>
    <t xml:space="preserve">    基本养老保险和低保等转移支付</t>
  </si>
  <si>
    <t xml:space="preserve">    新型农村合作医疗等转移支付</t>
  </si>
  <si>
    <t xml:space="preserve">    农村综合改革转移支付</t>
  </si>
  <si>
    <t xml:space="preserve">    产粮(油)大县奖励资金</t>
  </si>
  <si>
    <t xml:space="preserve">    重点生态功能区转移支付</t>
  </si>
  <si>
    <t xml:space="preserve">    其他一般性转移支付</t>
  </si>
  <si>
    <t>（二）专项转移支付</t>
  </si>
  <si>
    <t>二、市对县区税收返还</t>
  </si>
  <si>
    <t xml:space="preserve">    所得税基数返还</t>
  </si>
  <si>
    <t xml:space="preserve">    成品油税费改革税收返还</t>
  </si>
  <si>
    <t xml:space="preserve">    增值税税收返还</t>
  </si>
  <si>
    <t xml:space="preserve">    消费税税收返还</t>
  </si>
  <si>
    <t xml:space="preserve">    增值税“五五分享”税收返还</t>
  </si>
  <si>
    <t xml:space="preserve">    其他税收返还</t>
  </si>
  <si>
    <r>
      <t>表13</t>
    </r>
    <r>
      <rPr>
        <sz val="12"/>
        <rFont val="黑体"/>
        <family val="3"/>
      </rPr>
      <t>：</t>
    </r>
  </si>
  <si>
    <r>
      <t>2018</t>
    </r>
    <r>
      <rPr>
        <b/>
        <sz val="18"/>
        <rFont val="宋体"/>
        <family val="0"/>
      </rPr>
      <t>年全市政府性基金收入决算表</t>
    </r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</si>
  <si>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</si>
  <si>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收入项目</t>
  </si>
  <si>
    <t>核电站乏燃料处理处置基金收入</t>
  </si>
  <si>
    <t>国家电影事业发展专项资金收入</t>
  </si>
  <si>
    <t>大中型水库移民后期扶持基金收入</t>
  </si>
  <si>
    <t>小型水库移民扶助基金收入</t>
  </si>
  <si>
    <t>可再生能源电价附加收入</t>
  </si>
  <si>
    <t>废弃电器电子产品处理基金收入</t>
  </si>
  <si>
    <t>国有土地使用权出让相关收入</t>
  </si>
  <si>
    <t>国有土地收益基金相关收入</t>
  </si>
  <si>
    <t>农业土地开发资金收入</t>
  </si>
  <si>
    <t>城市基础设施配套费收入</t>
  </si>
  <si>
    <t>污水处理费收入</t>
  </si>
  <si>
    <t>大中型水库库区基金收入</t>
  </si>
  <si>
    <t>三峡水库库区基金收入</t>
  </si>
  <si>
    <t>国家重大水利工程建设基金收入</t>
  </si>
  <si>
    <t>海南省高等级公路车辆通行附加费相关收入</t>
  </si>
  <si>
    <t>车辆通行费相关收入</t>
  </si>
  <si>
    <t>港口建设费收入</t>
  </si>
  <si>
    <t>铁路建设基金收入</t>
  </si>
  <si>
    <t>船舶油污损害赔偿基金收入</t>
  </si>
  <si>
    <t>民航发展基金收入</t>
  </si>
  <si>
    <t>农网还贷资金收入</t>
  </si>
  <si>
    <t>旅游发展基金收入</t>
  </si>
  <si>
    <t>中央特别国债经营基金收入</t>
  </si>
  <si>
    <t>中央特别国债经营基金财务收入</t>
  </si>
  <si>
    <t>彩票发行机构和彩票销售机构的业务费用</t>
  </si>
  <si>
    <t>彩票公益金收入</t>
  </si>
  <si>
    <t>其他政府性基金相关收入</t>
  </si>
  <si>
    <t>收 入 合 计</t>
  </si>
  <si>
    <t>政府性基金预算上级补助收入</t>
  </si>
  <si>
    <t>政府性基金预算下级上解收入</t>
  </si>
  <si>
    <t>待偿债置换专项债券上年结余</t>
  </si>
  <si>
    <t>政府性基金预算上年结余</t>
  </si>
  <si>
    <t>政府性基金预算调入资金</t>
  </si>
  <si>
    <t>政府性基金预算省补助计划单列市收入</t>
  </si>
  <si>
    <t>政府性基金预算计划单列市上解省收入</t>
  </si>
  <si>
    <t>收　　入　　总　　计　</t>
  </si>
  <si>
    <r>
      <t>表14</t>
    </r>
    <r>
      <rPr>
        <sz val="12"/>
        <rFont val="黑体"/>
        <family val="3"/>
      </rPr>
      <t>：</t>
    </r>
  </si>
  <si>
    <t>支出项目</t>
  </si>
  <si>
    <t>核电站乏燃料处理处置基金支出</t>
  </si>
  <si>
    <t>国家电影事业发展专项资金相关支出</t>
  </si>
  <si>
    <t>大中型水库移民后期扶持基金支出</t>
  </si>
  <si>
    <t>小型水库移民扶助基金相关支出</t>
  </si>
  <si>
    <t>可再生能源电价附加收入安排的支出</t>
  </si>
  <si>
    <t>废弃电器电子产品处理基金支出</t>
  </si>
  <si>
    <t>国有土地使用权出让相关支出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</si>
  <si>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</si>
  <si>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</si>
  <si>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</si>
  <si>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</si>
  <si>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大中型水库库区基金相关支出</t>
  </si>
  <si>
    <t>三峡水库库区基金支出</t>
  </si>
  <si>
    <t>国家重大水利工程建设基金相关支出</t>
  </si>
  <si>
    <t>海南省高等级公路车辆通行附加费相关支出</t>
  </si>
  <si>
    <t>车辆通行费相关支出</t>
  </si>
  <si>
    <t>港口建设费相关支出</t>
  </si>
  <si>
    <t>铁路建设基金支出</t>
  </si>
  <si>
    <t>船舶油污损害赔偿基金支出</t>
  </si>
  <si>
    <t>民航发展基金支出</t>
  </si>
  <si>
    <t>农网还贷资金支出</t>
  </si>
  <si>
    <t>旅游发展基金支出</t>
  </si>
  <si>
    <t>中央特别国债经营基金支出</t>
  </si>
  <si>
    <t>中央特别国债经营基金财务支出</t>
  </si>
  <si>
    <t>彩票发行销售机构业务费安排的支出</t>
  </si>
  <si>
    <t>彩票公益金相关支出</t>
  </si>
  <si>
    <t>其他政府性基金相关支出</t>
  </si>
  <si>
    <t>支 出 合 计</t>
  </si>
  <si>
    <t>政府性基金预算补助下级支出</t>
  </si>
  <si>
    <t>政府性基金预算上解上级支出</t>
  </si>
  <si>
    <t>政府性基金预算调出资金</t>
  </si>
  <si>
    <t>政府性基金预算计划单列市上解省支出</t>
  </si>
  <si>
    <t>政府性基金预算省补助计划单列市支出</t>
  </si>
  <si>
    <t>待偿债置换专项债券结余</t>
  </si>
  <si>
    <t>政府性基金预算年终结余</t>
  </si>
  <si>
    <t>支　　出　　总　　计　</t>
  </si>
  <si>
    <r>
      <t>表</t>
    </r>
    <r>
      <rPr>
        <sz val="12"/>
        <rFont val="Times New Roman"/>
        <family val="1"/>
      </rPr>
      <t>15</t>
    </r>
    <r>
      <rPr>
        <sz val="12"/>
        <rFont val="黑体"/>
        <family val="3"/>
      </rPr>
      <t>：</t>
    </r>
  </si>
  <si>
    <r>
      <t>2018</t>
    </r>
    <r>
      <rPr>
        <b/>
        <sz val="18"/>
        <rFont val="宋体"/>
        <family val="0"/>
      </rPr>
      <t>年市本级政府性基金收入决算表</t>
    </r>
  </si>
  <si>
    <t>决算数</t>
  </si>
  <si>
    <t>收 入 总 计</t>
  </si>
  <si>
    <r>
      <t>表</t>
    </r>
    <r>
      <rPr>
        <sz val="12"/>
        <rFont val="Times New Roman"/>
        <family val="1"/>
      </rPr>
      <t>16</t>
    </r>
    <r>
      <rPr>
        <sz val="12"/>
        <rFont val="黑体"/>
        <family val="3"/>
      </rPr>
      <t>：</t>
    </r>
  </si>
  <si>
    <t>支 出 总 计</t>
  </si>
  <si>
    <r>
      <t>表</t>
    </r>
    <r>
      <rPr>
        <sz val="12"/>
        <rFont val="Times New Roman"/>
        <family val="1"/>
      </rPr>
      <t>17</t>
    </r>
    <r>
      <rPr>
        <sz val="12"/>
        <rFont val="黑体"/>
        <family val="3"/>
      </rPr>
      <t>：</t>
    </r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</si>
  <si>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</si>
  <si>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</si>
  <si>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</si>
  <si>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</si>
  <si>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</si>
  <si>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</si>
  <si>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</si>
  <si>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</si>
  <si>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</si>
  <si>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</si>
  <si>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本年收入总计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</si>
  <si>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</si>
  <si>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</si>
  <si>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</si>
  <si>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</si>
  <si>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</si>
  <si>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</si>
  <si>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</si>
  <si>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r>
      <t>表</t>
    </r>
    <r>
      <rPr>
        <sz val="12"/>
        <rFont val="Times New Roman"/>
        <family val="1"/>
      </rPr>
      <t>18</t>
    </r>
    <r>
      <rPr>
        <sz val="12"/>
        <rFont val="黑体"/>
        <family val="3"/>
      </rPr>
      <t>：</t>
    </r>
  </si>
  <si>
    <t>本年支出总计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</si>
  <si>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</si>
  <si>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</si>
  <si>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</si>
  <si>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</si>
  <si>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r>
      <t>表</t>
    </r>
    <r>
      <rPr>
        <sz val="12"/>
        <rFont val="Times New Roman"/>
        <family val="1"/>
      </rPr>
      <t>19</t>
    </r>
    <r>
      <rPr>
        <sz val="12"/>
        <rFont val="黑体"/>
        <family val="3"/>
      </rPr>
      <t>：</t>
    </r>
  </si>
  <si>
    <r>
      <t>表20</t>
    </r>
    <r>
      <rPr>
        <sz val="12"/>
        <rFont val="黑体"/>
        <family val="3"/>
      </rPr>
      <t>：</t>
    </r>
  </si>
  <si>
    <r>
      <t>表21</t>
    </r>
    <r>
      <rPr>
        <sz val="12"/>
        <rFont val="黑体"/>
        <family val="3"/>
      </rPr>
      <t>：</t>
    </r>
  </si>
  <si>
    <t>政府性基金预算收入</t>
  </si>
  <si>
    <t xml:space="preserve">  一般公共预算调入</t>
  </si>
  <si>
    <t xml:space="preserve">  调入专项收入</t>
  </si>
  <si>
    <t xml:space="preserve">  其他调入资金</t>
  </si>
  <si>
    <t xml:space="preserve">    专项债务收入</t>
  </si>
  <si>
    <t xml:space="preserve">  地方政府专项债务转贷收入</t>
  </si>
  <si>
    <r>
      <t>表22</t>
    </r>
    <r>
      <rPr>
        <sz val="12"/>
        <rFont val="黑体"/>
        <family val="3"/>
      </rPr>
      <t>：</t>
    </r>
  </si>
  <si>
    <t>政府性基金预算支出</t>
  </si>
  <si>
    <t xml:space="preserve">  地方政府专项债务还本支出</t>
  </si>
  <si>
    <r>
      <t>表23</t>
    </r>
    <r>
      <rPr>
        <sz val="12"/>
        <rFont val="黑体"/>
        <family val="3"/>
      </rPr>
      <t>：</t>
    </r>
  </si>
  <si>
    <r>
      <t>表24</t>
    </r>
    <r>
      <rPr>
        <sz val="12"/>
        <rFont val="黑体"/>
        <family val="3"/>
      </rPr>
      <t>：</t>
    </r>
  </si>
  <si>
    <r>
      <t>表25</t>
    </r>
    <r>
      <rPr>
        <sz val="12"/>
        <rFont val="黑体"/>
        <family val="3"/>
      </rPr>
      <t>：</t>
    </r>
  </si>
  <si>
    <r>
      <t>2018</t>
    </r>
    <r>
      <rPr>
        <b/>
        <sz val="18"/>
        <rFont val="宋体"/>
        <family val="0"/>
      </rPr>
      <t>年市级国有资本经营收入决算表</t>
    </r>
  </si>
  <si>
    <t xml:space="preserve">                              单位：万元    </t>
  </si>
  <si>
    <t>收  入</t>
  </si>
  <si>
    <t>金额</t>
  </si>
  <si>
    <t>利润收入</t>
  </si>
  <si>
    <t>股利、股息收入</t>
  </si>
  <si>
    <t>产权转让收入</t>
  </si>
  <si>
    <t>清算收入</t>
  </si>
  <si>
    <t>其他国有资本经营预算收入</t>
  </si>
  <si>
    <t>本 年 收 入 合 计</t>
  </si>
  <si>
    <r>
      <t>表26</t>
    </r>
    <r>
      <rPr>
        <sz val="12"/>
        <rFont val="黑体"/>
        <family val="3"/>
      </rPr>
      <t>：</t>
    </r>
  </si>
  <si>
    <r>
      <t>2018</t>
    </r>
    <r>
      <rPr>
        <b/>
        <sz val="18"/>
        <rFont val="宋体"/>
        <family val="0"/>
      </rPr>
      <t>年市级国有资本经营支出决算表</t>
    </r>
  </si>
  <si>
    <t>支  出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</si>
  <si>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</si>
  <si>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</si>
  <si>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</si>
  <si>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</si>
  <si>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</si>
  <si>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本 年 支 出 合 计</t>
  </si>
  <si>
    <t>表27：</t>
  </si>
  <si>
    <t>地区</t>
  </si>
  <si>
    <t>地方政府债务限额</t>
  </si>
  <si>
    <t>地方政府债务余额</t>
  </si>
  <si>
    <t>一般债务</t>
  </si>
  <si>
    <t>专项债务</t>
  </si>
  <si>
    <t>岳阳市</t>
  </si>
  <si>
    <t>市本级</t>
  </si>
  <si>
    <t>经济技术开发区</t>
  </si>
  <si>
    <t>城陵矶新港区</t>
  </si>
  <si>
    <t>岳阳楼区</t>
  </si>
  <si>
    <t>表28：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</si>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</sst>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(&quot;$&quot;* #,##0_);_(&quot;$&quot;* \(#,##0\);_(&quot;$&quot;* &quot;-&quot;_);_(@_)"/>
    <numFmt numFmtId="178" formatCode="_-&quot;￥&quot;* #,##0_-;\-&quot;￥&quot;* #,##0_-;_-&quot;￥&quot;* &quot;-&quot;_-;_-@_-"/>
    <numFmt numFmtId="179" formatCode="_(&quot;$&quot;* #,##0.00_);_(&quot;$&quot;* \(#,##0.00\);_(&quot;$&quot;* &quot;-&quot;??_);_(@_)"/>
    <numFmt numFmtId="180" formatCode="#,##0;\-#,##0;&quot;-&quot;"/>
    <numFmt numFmtId="181" formatCode="_-* #,##0_$_-;\-* #,##0_$_-;_-* &quot;-&quot;_$_-;_-@_-"/>
    <numFmt numFmtId="182" formatCode="_-* #,##0.00_$_-;\-* #,##0.00_$_-;_-* &quot;-&quot;??_$_-;_-@_-"/>
    <numFmt numFmtId="183" formatCode="_-* #,##0&quot;$&quot;_-;\-* #,##0&quot;$&quot;_-;_-* &quot;-&quot;&quot;$&quot;_-;_-@_-"/>
    <numFmt numFmtId="184" formatCode="_-* #,##0.00&quot;$&quot;_-;\-* #,##0.00&quot;$&quot;_-;_-* &quot;-&quot;??&quot;$&quot;_-;_-@_-"/>
    <numFmt numFmtId="185" formatCode="#,##0_ "/>
    <numFmt numFmtId="186" formatCode="0.00_ "/>
    <numFmt numFmtId="187" formatCode="0.0_);[Red]\(0.0\)"/>
    <numFmt numFmtId="188" formatCode="#,##0_);[Red]\(#,##0\)"/>
    <numFmt numFmtId="189" formatCode="0.0_ "/>
  </numFmts>
  <fonts count="5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宋体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20"/>
      <name val="Letter Gothic (W1)"/>
      <family val="2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name val="ＭＳ Ｐゴシック"/>
      <family val="2"/>
    </font>
    <font>
      <b/>
      <sz val="11"/>
      <color indexed="42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3"/>
      <color indexed="6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7"/>
      <name val="Small Fonts"/>
      <family val="2"/>
    </font>
    <font>
      <b/>
      <sz val="11"/>
      <color indexed="62"/>
      <name val="宋体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0"/>
      <name val="Arial"/>
      <family val="2"/>
    </font>
    <font>
      <b/>
      <sz val="15"/>
      <color indexed="62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2"/>
      <name val="黑体"/>
      <family val="3"/>
    </font>
    <font>
      <b/>
      <sz val="18"/>
      <name val="Calibri Light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0" borderId="1" applyNumberFormat="0" applyFill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24" fillId="4" borderId="2" applyNumberFormat="0" applyAlignment="0" applyProtection="0"/>
    <xf numFmtId="0" fontId="18" fillId="5" borderId="3" applyNumberFormat="0" applyAlignment="0" applyProtection="0"/>
    <xf numFmtId="0" fontId="13" fillId="6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9" fillId="2" borderId="3" applyNumberFormat="0" applyAlignment="0" applyProtection="0"/>
    <xf numFmtId="0" fontId="23" fillId="8" borderId="0" applyNumberFormat="0" applyBorder="0" applyAlignment="0" applyProtection="0"/>
    <xf numFmtId="43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177" fontId="28" fillId="0" borderId="0" applyFont="0" applyFill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10" borderId="4" applyNumberFormat="0" applyAlignment="0" applyProtection="0"/>
    <xf numFmtId="0" fontId="0" fillId="11" borderId="5" applyNumberFormat="0" applyFont="0" applyAlignment="0" applyProtection="0"/>
    <xf numFmtId="0" fontId="14" fillId="0" borderId="0">
      <alignment vertical="center"/>
      <protection/>
    </xf>
    <xf numFmtId="0" fontId="13" fillId="12" borderId="0" applyNumberFormat="0" applyBorder="0" applyAlignment="0" applyProtection="0"/>
    <xf numFmtId="0" fontId="16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0" borderId="7" applyNumberFormat="0" applyFill="0" applyAlignment="0" applyProtection="0"/>
    <xf numFmtId="0" fontId="13" fillId="14" borderId="0" applyNumberFormat="0" applyBorder="0" applyAlignment="0" applyProtection="0"/>
    <xf numFmtId="178" fontId="32" fillId="0" borderId="0" applyFont="0" applyFill="0" applyBorder="0" applyAlignment="0" applyProtection="0"/>
    <xf numFmtId="0" fontId="16" fillId="0" borderId="8" applyNumberFormat="0" applyFill="0" applyAlignment="0" applyProtection="0"/>
    <xf numFmtId="0" fontId="13" fillId="15" borderId="0" applyNumberFormat="0" applyBorder="0" applyAlignment="0" applyProtection="0"/>
    <xf numFmtId="0" fontId="19" fillId="2" borderId="3" applyNumberFormat="0" applyAlignment="0" applyProtection="0"/>
    <xf numFmtId="0" fontId="24" fillId="4" borderId="2" applyNumberFormat="0" applyAlignment="0" applyProtection="0"/>
    <xf numFmtId="0" fontId="19" fillId="4" borderId="3" applyNumberFormat="0" applyAlignment="0" applyProtection="0"/>
    <xf numFmtId="0" fontId="19" fillId="4" borderId="3" applyNumberFormat="0" applyAlignment="0" applyProtection="0"/>
    <xf numFmtId="0" fontId="14" fillId="4" borderId="0" applyNumberFormat="0" applyBorder="0" applyAlignment="0" applyProtection="0"/>
    <xf numFmtId="0" fontId="21" fillId="10" borderId="4" applyNumberFormat="0" applyAlignment="0" applyProtection="0"/>
    <xf numFmtId="0" fontId="14" fillId="5" borderId="0" applyNumberFormat="0" applyBorder="0" applyAlignment="0" applyProtection="0"/>
    <xf numFmtId="0" fontId="33" fillId="0" borderId="0">
      <alignment/>
      <protection/>
    </xf>
    <xf numFmtId="0" fontId="13" fillId="6" borderId="0" applyNumberFormat="0" applyBorder="0" applyAlignment="0" applyProtection="0"/>
    <xf numFmtId="0" fontId="27" fillId="3" borderId="0" applyNumberFormat="0" applyBorder="0" applyAlignment="0" applyProtection="0"/>
    <xf numFmtId="0" fontId="29" fillId="0" borderId="1" applyNumberFormat="0" applyFill="0" applyAlignment="0" applyProtection="0"/>
    <xf numFmtId="0" fontId="11" fillId="0" borderId="9" applyNumberFormat="0" applyFill="0" applyAlignment="0" applyProtection="0"/>
    <xf numFmtId="0" fontId="27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13" borderId="0" applyNumberFormat="0" applyBorder="0" applyAlignment="0" applyProtection="0"/>
    <xf numFmtId="0" fontId="27" fillId="3" borderId="0" applyNumberFormat="0" applyBorder="0" applyAlignment="0" applyProtection="0"/>
    <xf numFmtId="0" fontId="14" fillId="16" borderId="0" applyNumberFormat="0" applyBorder="0" applyAlignment="0" applyProtection="0"/>
    <xf numFmtId="0" fontId="21" fillId="10" borderId="4" applyNumberFormat="0" applyAlignment="0" applyProtection="0"/>
    <xf numFmtId="0" fontId="13" fillId="17" borderId="0" applyNumberFormat="0" applyBorder="0" applyAlignment="0" applyProtection="0"/>
    <xf numFmtId="0" fontId="29" fillId="0" borderId="1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24" fillId="2" borderId="2" applyNumberFormat="0" applyAlignment="0" applyProtection="0"/>
    <xf numFmtId="0" fontId="5" fillId="0" borderId="0">
      <alignment/>
      <protection/>
    </xf>
    <xf numFmtId="0" fontId="1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34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4" fillId="19" borderId="0" applyNumberFormat="0" applyBorder="0" applyAlignment="0" applyProtection="0"/>
    <xf numFmtId="0" fontId="19" fillId="4" borderId="3" applyNumberFormat="0" applyAlignment="0" applyProtection="0"/>
    <xf numFmtId="0" fontId="14" fillId="19" borderId="0" applyNumberFormat="0" applyBorder="0" applyAlignment="0" applyProtection="0"/>
    <xf numFmtId="0" fontId="13" fillId="22" borderId="0" applyNumberFormat="0" applyBorder="0" applyAlignment="0" applyProtection="0"/>
    <xf numFmtId="0" fontId="14" fillId="20" borderId="0" applyNumberFormat="0" applyBorder="0" applyAlignment="0" applyProtection="0"/>
    <xf numFmtId="0" fontId="13" fillId="22" borderId="0" applyNumberFormat="0" applyBorder="0" applyAlignment="0" applyProtection="0"/>
    <xf numFmtId="0" fontId="23" fillId="8" borderId="0" applyNumberFormat="0" applyBorder="0" applyAlignment="0" applyProtection="0"/>
    <xf numFmtId="0" fontId="13" fillId="23" borderId="0" applyNumberFormat="0" applyBorder="0" applyAlignment="0" applyProtection="0"/>
    <xf numFmtId="0" fontId="15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24" borderId="0" applyNumberFormat="0" applyBorder="0" applyAlignment="0" applyProtection="0"/>
    <xf numFmtId="0" fontId="13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24" fillId="4" borderId="2" applyNumberFormat="0" applyAlignment="0" applyProtection="0"/>
    <xf numFmtId="0" fontId="14" fillId="11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4" fillId="4" borderId="2" applyNumberFormat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5" fillId="0" borderId="0">
      <alignment/>
      <protection/>
    </xf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0" borderId="0">
      <alignment/>
      <protection/>
    </xf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5" fillId="25" borderId="0" applyNumberFormat="0" applyBorder="0" applyAlignment="0" applyProtection="0"/>
    <xf numFmtId="0" fontId="14" fillId="19" borderId="0" applyNumberFormat="0" applyBorder="0" applyAlignment="0" applyProtection="0"/>
    <xf numFmtId="40" fontId="36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1" fillId="0" borderId="9" applyNumberFormat="0" applyFill="0" applyAlignment="0" applyProtection="0"/>
    <xf numFmtId="0" fontId="14" fillId="16" borderId="0" applyNumberFormat="0" applyBorder="0" applyAlignment="0" applyProtection="0"/>
    <xf numFmtId="0" fontId="27" fillId="3" borderId="0" applyNumberFormat="0" applyBorder="0" applyAlignment="0" applyProtection="0"/>
    <xf numFmtId="0" fontId="14" fillId="16" borderId="0" applyNumberFormat="0" applyBorder="0" applyAlignment="0" applyProtection="0"/>
    <xf numFmtId="0" fontId="27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179" fontId="28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20" borderId="0" applyNumberFormat="0" applyBorder="0" applyAlignment="0" applyProtection="0"/>
    <xf numFmtId="0" fontId="14" fillId="4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0" fillId="11" borderId="5" applyNumberFormat="0" applyFont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176" fontId="26" fillId="0" borderId="10">
      <alignment vertical="center"/>
      <protection locked="0"/>
    </xf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9" fillId="4" borderId="3" applyNumberFormat="0" applyAlignment="0" applyProtection="0"/>
    <xf numFmtId="0" fontId="14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27" fillId="3" borderId="0" applyNumberFormat="0" applyBorder="0" applyAlignment="0" applyProtection="0"/>
    <xf numFmtId="0" fontId="1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4" fillId="7" borderId="0" applyNumberFormat="0" applyBorder="0" applyAlignment="0" applyProtection="0"/>
    <xf numFmtId="0" fontId="37" fillId="10" borderId="4" applyNumberFormat="0" applyAlignment="0" applyProtection="0"/>
    <xf numFmtId="0" fontId="14" fillId="0" borderId="0">
      <alignment vertical="center"/>
      <protection/>
    </xf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5" borderId="0" applyNumberFormat="0" applyBorder="0" applyAlignment="0" applyProtection="0"/>
    <xf numFmtId="0" fontId="14" fillId="20" borderId="0" applyNumberFormat="0" applyBorder="0" applyAlignment="0" applyProtection="0"/>
    <xf numFmtId="0" fontId="27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23" fillId="8" borderId="0" applyNumberFormat="0" applyBorder="0" applyAlignment="0" applyProtection="0"/>
    <xf numFmtId="0" fontId="13" fillId="22" borderId="0" applyNumberFormat="0" applyBorder="0" applyAlignment="0" applyProtection="0"/>
    <xf numFmtId="0" fontId="14" fillId="20" borderId="0" applyNumberFormat="0" applyBorder="0" applyAlignment="0" applyProtection="0"/>
    <xf numFmtId="0" fontId="35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5" borderId="0" applyNumberFormat="0" applyBorder="0" applyAlignment="0" applyProtection="0"/>
    <xf numFmtId="0" fontId="5" fillId="0" borderId="0">
      <alignment/>
      <protection/>
    </xf>
    <xf numFmtId="0" fontId="14" fillId="24" borderId="0" applyNumberFormat="0" applyBorder="0" applyAlignment="0" applyProtection="0"/>
    <xf numFmtId="0" fontId="11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3" fillId="21" borderId="0" applyNumberFormat="0" applyBorder="0" applyAlignment="0" applyProtection="0"/>
    <xf numFmtId="0" fontId="14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27" fillId="3" borderId="0" applyNumberFormat="0" applyBorder="0" applyAlignment="0" applyProtection="0"/>
    <xf numFmtId="41" fontId="41" fillId="0" borderId="0" applyFont="0" applyFill="0" applyBorder="0" applyAlignment="0" applyProtection="0"/>
    <xf numFmtId="0" fontId="14" fillId="24" borderId="0" applyNumberFormat="0" applyBorder="0" applyAlignment="0" applyProtection="0"/>
    <xf numFmtId="38" fontId="36" fillId="0" borderId="0" applyFont="0" applyFill="0" applyBorder="0" applyAlignment="0" applyProtection="0"/>
    <xf numFmtId="0" fontId="35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>
      <alignment vertical="center"/>
      <protection/>
    </xf>
    <xf numFmtId="0" fontId="35" fillId="12" borderId="0" applyNumberFormat="0" applyBorder="0" applyAlignment="0" applyProtection="0"/>
    <xf numFmtId="0" fontId="0" fillId="11" borderId="5" applyNumberFormat="0" applyFont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3" borderId="0" applyNumberFormat="0" applyBorder="0" applyAlignment="0" applyProtection="0"/>
    <xf numFmtId="0" fontId="13" fillId="7" borderId="0" applyNumberFormat="0" applyBorder="0" applyAlignment="0" applyProtection="0"/>
    <xf numFmtId="0" fontId="23" fillId="8" borderId="0" applyNumberFormat="0" applyBorder="0" applyAlignment="0" applyProtection="0"/>
    <xf numFmtId="0" fontId="13" fillId="7" borderId="0" applyNumberFormat="0" applyBorder="0" applyAlignment="0" applyProtection="0"/>
    <xf numFmtId="0" fontId="27" fillId="3" borderId="0" applyNumberFormat="0" applyBorder="0" applyAlignment="0" applyProtection="0"/>
    <xf numFmtId="0" fontId="13" fillId="7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32" fillId="0" borderId="0">
      <alignment/>
      <protection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5" borderId="0" applyNumberFormat="0" applyBorder="0" applyAlignment="0" applyProtection="0"/>
    <xf numFmtId="0" fontId="39" fillId="0" borderId="11">
      <alignment horizontal="left" vertical="center"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180" fontId="42" fillId="0" borderId="0" applyFill="0" applyBorder="0" applyAlignment="0">
      <protection/>
    </xf>
    <xf numFmtId="0" fontId="27" fillId="3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1" fillId="0" borderId="0">
      <alignment/>
      <protection/>
    </xf>
    <xf numFmtId="10" fontId="38" fillId="2" borderId="10" applyNumberFormat="0" applyBorder="0" applyAlignment="0" applyProtection="0"/>
    <xf numFmtId="0" fontId="5" fillId="0" borderId="0">
      <alignment/>
      <protection/>
    </xf>
    <xf numFmtId="0" fontId="40" fillId="0" borderId="7" applyNumberFormat="0" applyFill="0" applyAlignment="0" applyProtection="0"/>
    <xf numFmtId="38" fontId="38" fillId="4" borderId="0" applyNumberFormat="0" applyBorder="0" applyAlignment="0" applyProtection="0"/>
    <xf numFmtId="0" fontId="13" fillId="22" borderId="0" applyNumberFormat="0" applyBorder="0" applyAlignment="0" applyProtection="0"/>
    <xf numFmtId="0" fontId="39" fillId="0" borderId="12" applyNumberFormat="0" applyAlignment="0" applyProtection="0"/>
    <xf numFmtId="37" fontId="43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27" fillId="3" borderId="0" applyNumberFormat="0" applyBorder="0" applyAlignment="0" applyProtection="0"/>
    <xf numFmtId="10" fontId="41" fillId="0" borderId="0" applyFont="0" applyFill="0" applyBorder="0" applyAlignment="0" applyProtection="0"/>
    <xf numFmtId="0" fontId="35" fillId="22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1" fillId="0" borderId="9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0" fillId="0" borderId="0">
      <alignment/>
      <protection/>
    </xf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44" fillId="0" borderId="14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3" fillId="0" borderId="0">
      <alignment/>
      <protection/>
    </xf>
    <xf numFmtId="0" fontId="16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>
      <alignment horizontal="centerContinuous"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6" fillId="0" borderId="10">
      <alignment horizontal="distributed" vertical="center" wrapText="1"/>
      <protection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43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41" fontId="6" fillId="0" borderId="0" applyFont="0" applyFill="0" applyBorder="0" applyAlignment="0" applyProtection="0"/>
    <xf numFmtId="0" fontId="27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8" fillId="5" borderId="3" applyNumberFormat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1" fillId="0" borderId="9" applyNumberFormat="0" applyFill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3" fillId="22" borderId="0" applyNumberFormat="0" applyBorder="0" applyAlignment="0" applyProtection="0"/>
    <xf numFmtId="0" fontId="23" fillId="8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21" borderId="0" applyNumberFormat="0" applyBorder="0" applyAlignment="0" applyProtection="0"/>
    <xf numFmtId="0" fontId="32" fillId="0" borderId="0">
      <alignment/>
      <protection/>
    </xf>
    <xf numFmtId="0" fontId="14" fillId="0" borderId="0">
      <alignment vertical="center"/>
      <protection/>
    </xf>
    <xf numFmtId="0" fontId="20" fillId="0" borderId="0" applyNumberFormat="0" applyFill="0" applyBorder="0" applyAlignment="0" applyProtection="0"/>
    <xf numFmtId="0" fontId="14" fillId="0" borderId="0">
      <alignment vertical="center"/>
      <protection/>
    </xf>
    <xf numFmtId="0" fontId="32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2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3" fillId="1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9" fillId="4" borderId="3" applyNumberFormat="0" applyAlignment="0" applyProtection="0"/>
    <xf numFmtId="0" fontId="21" fillId="10" borderId="4" applyNumberFormat="0" applyAlignment="0" applyProtection="0"/>
    <xf numFmtId="0" fontId="21" fillId="1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>
      <alignment/>
      <protection/>
    </xf>
    <xf numFmtId="43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13" borderId="0" applyNumberFormat="0" applyBorder="0" applyAlignment="0" applyProtection="0"/>
    <xf numFmtId="0" fontId="24" fillId="2" borderId="2" applyNumberFormat="0" applyAlignment="0" applyProtection="0"/>
    <xf numFmtId="0" fontId="24" fillId="4" borderId="2" applyNumberFormat="0" applyAlignment="0" applyProtection="0"/>
    <xf numFmtId="0" fontId="18" fillId="5" borderId="3" applyNumberFormat="0" applyAlignment="0" applyProtection="0"/>
    <xf numFmtId="1" fontId="26" fillId="0" borderId="10">
      <alignment vertical="center"/>
      <protection locked="0"/>
    </xf>
    <xf numFmtId="0" fontId="36" fillId="0" borderId="0" applyFont="0" applyFill="0" applyBorder="0" applyAlignment="0" applyProtection="0"/>
    <xf numFmtId="0" fontId="50" fillId="0" borderId="0">
      <alignment/>
      <protection/>
    </xf>
    <xf numFmtId="0" fontId="41" fillId="0" borderId="0">
      <alignment/>
      <protection/>
    </xf>
    <xf numFmtId="0" fontId="0" fillId="11" borderId="5" applyNumberFormat="0" applyFont="0" applyAlignment="0" applyProtection="0"/>
    <xf numFmtId="0" fontId="14" fillId="11" borderId="5" applyNumberFormat="0" applyFont="0" applyAlignment="0" applyProtection="0"/>
    <xf numFmtId="0" fontId="36" fillId="0" borderId="0" applyFont="0" applyFill="0" applyBorder="0" applyAlignment="0" applyProtection="0"/>
    <xf numFmtId="0" fontId="51" fillId="0" borderId="0">
      <alignment/>
      <protection/>
    </xf>
  </cellStyleXfs>
  <cellXfs count="17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5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0" fillId="0" borderId="0" xfId="326" applyFont="1">
      <alignment/>
      <protection/>
    </xf>
    <xf numFmtId="43" fontId="0" fillId="0" borderId="0" xfId="326" applyNumberFormat="1" applyFont="1" applyAlignment="1">
      <alignment horizontal="center"/>
      <protection/>
    </xf>
    <xf numFmtId="0" fontId="0" fillId="0" borderId="0" xfId="326" applyFont="1" applyBorder="1">
      <alignment/>
      <protection/>
    </xf>
    <xf numFmtId="0" fontId="0" fillId="0" borderId="0" xfId="328" applyFont="1" applyAlignment="1">
      <alignment vertical="center"/>
      <protection/>
    </xf>
    <xf numFmtId="0" fontId="4" fillId="0" borderId="0" xfId="325" applyFont="1" applyBorder="1" applyAlignment="1">
      <alignment horizontal="center" vertical="center"/>
      <protection/>
    </xf>
    <xf numFmtId="0" fontId="2" fillId="0" borderId="16" xfId="326" applyFont="1" applyBorder="1" applyAlignment="1">
      <alignment horizontal="right" vertical="center" wrapText="1"/>
      <protection/>
    </xf>
    <xf numFmtId="0" fontId="3" fillId="0" borderId="10" xfId="326" applyFont="1" applyFill="1" applyBorder="1" applyAlignment="1">
      <alignment horizontal="center" vertical="center"/>
      <protection/>
    </xf>
    <xf numFmtId="43" fontId="3" fillId="0" borderId="10" xfId="326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327" applyFont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0" xfId="328" applyFont="1" applyFill="1" applyAlignment="1">
      <alignment vertical="center" wrapText="1"/>
      <protection/>
    </xf>
    <xf numFmtId="0" fontId="5" fillId="2" borderId="0" xfId="328" applyFont="1" applyFill="1" applyAlignment="1">
      <alignment horizontal="center" vertical="center" wrapText="1"/>
      <protection/>
    </xf>
    <xf numFmtId="0" fontId="5" fillId="2" borderId="0" xfId="328" applyFont="1" applyFill="1" applyAlignment="1">
      <alignment vertical="center" wrapText="1"/>
      <protection/>
    </xf>
    <xf numFmtId="186" fontId="6" fillId="2" borderId="0" xfId="328" applyNumberFormat="1" applyFont="1" applyFill="1" applyBorder="1" applyAlignment="1">
      <alignment horizontal="center" vertical="center" wrapText="1"/>
      <protection/>
    </xf>
    <xf numFmtId="186" fontId="6" fillId="2" borderId="0" xfId="328" applyNumberFormat="1" applyFont="1" applyFill="1" applyBorder="1" applyAlignment="1">
      <alignment horizontal="center" vertical="center"/>
      <protection/>
    </xf>
    <xf numFmtId="0" fontId="6" fillId="2" borderId="0" xfId="328" applyFont="1" applyFill="1" applyAlignment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26" borderId="10" xfId="0" applyNumberFormat="1" applyFont="1" applyFill="1" applyBorder="1" applyAlignment="1" applyProtection="1">
      <alignment horizontal="center" vertical="center"/>
      <protection/>
    </xf>
    <xf numFmtId="0" fontId="2" fillId="26" borderId="10" xfId="0" applyNumberFormat="1" applyFont="1" applyFill="1" applyBorder="1" applyAlignment="1" applyProtection="1">
      <alignment vertical="center"/>
      <protection/>
    </xf>
    <xf numFmtId="3" fontId="2" fillId="26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0" fontId="3" fillId="26" borderId="10" xfId="0" applyNumberFormat="1" applyFont="1" applyFill="1" applyBorder="1" applyAlignment="1" applyProtection="1">
      <alignment horizontal="center" vertical="center" wrapText="1"/>
      <protection/>
    </xf>
    <xf numFmtId="0" fontId="3" fillId="26" borderId="10" xfId="0" applyNumberFormat="1" applyFont="1" applyFill="1" applyBorder="1" applyAlignment="1" applyProtection="1">
      <alignment vertical="center"/>
      <protection/>
    </xf>
    <xf numFmtId="3" fontId="2" fillId="26" borderId="10" xfId="0" applyNumberFormat="1" applyFont="1" applyFill="1" applyBorder="1" applyAlignment="1" applyProtection="1">
      <alignment horizontal="right" vertical="center"/>
      <protection/>
    </xf>
    <xf numFmtId="4" fontId="2" fillId="26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327" applyNumberFormat="1" applyFont="1" applyFill="1" applyProtection="1">
      <alignment/>
      <protection/>
    </xf>
    <xf numFmtId="3" fontId="0" fillId="0" borderId="0" xfId="327" applyNumberFormat="1" applyFont="1" applyFill="1" applyAlignment="1" applyProtection="1">
      <alignment horizontal="center"/>
      <protection/>
    </xf>
    <xf numFmtId="0" fontId="0" fillId="0" borderId="0" xfId="327">
      <alignment/>
      <protection/>
    </xf>
    <xf numFmtId="0" fontId="0" fillId="0" borderId="0" xfId="328" applyFont="1" applyFill="1" applyAlignment="1">
      <alignment vertical="center" wrapText="1"/>
      <protection/>
    </xf>
    <xf numFmtId="0" fontId="5" fillId="0" borderId="0" xfId="328" applyFont="1" applyFill="1" applyAlignment="1">
      <alignment horizontal="center" vertical="center" wrapText="1"/>
      <protection/>
    </xf>
    <xf numFmtId="0" fontId="5" fillId="0" borderId="0" xfId="328" applyFont="1" applyFill="1" applyAlignment="1">
      <alignment vertical="center" wrapText="1"/>
      <protection/>
    </xf>
    <xf numFmtId="0" fontId="4" fillId="2" borderId="0" xfId="328" applyFont="1" applyFill="1" applyAlignment="1" applyProtection="1">
      <alignment horizontal="center" vertical="center" wrapText="1"/>
      <protection locked="0"/>
    </xf>
    <xf numFmtId="0" fontId="4" fillId="2" borderId="0" xfId="328" applyFont="1" applyFill="1" applyBorder="1" applyAlignment="1" applyProtection="1">
      <alignment vertical="center" wrapText="1"/>
      <protection locked="0"/>
    </xf>
    <xf numFmtId="186" fontId="2" fillId="0" borderId="0" xfId="328" applyNumberFormat="1" applyFont="1" applyFill="1" applyAlignment="1">
      <alignment horizontal="right" vertical="center" wrapText="1"/>
      <protection/>
    </xf>
    <xf numFmtId="186" fontId="6" fillId="0" borderId="0" xfId="328" applyNumberFormat="1" applyFont="1" applyFill="1" applyAlignment="1">
      <alignment horizontal="right" vertical="center" wrapText="1"/>
      <protection/>
    </xf>
    <xf numFmtId="186" fontId="6" fillId="0" borderId="0" xfId="328" applyNumberFormat="1" applyFont="1" applyFill="1" applyBorder="1" applyAlignment="1">
      <alignment vertical="center" wrapText="1"/>
      <protection/>
    </xf>
    <xf numFmtId="3" fontId="3" fillId="0" borderId="10" xfId="327" applyNumberFormat="1" applyFont="1" applyFill="1" applyBorder="1" applyAlignment="1" applyProtection="1">
      <alignment horizontal="center" vertical="center"/>
      <protection/>
    </xf>
    <xf numFmtId="3" fontId="0" fillId="0" borderId="0" xfId="327" applyNumberFormat="1" applyFont="1">
      <alignment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3" fontId="2" fillId="0" borderId="10" xfId="327" applyNumberFormat="1" applyFont="1" applyFill="1" applyBorder="1" applyAlignment="1" applyProtection="1">
      <alignment horizontal="left" vertical="center"/>
      <protection/>
    </xf>
    <xf numFmtId="3" fontId="2" fillId="0" borderId="10" xfId="327" applyNumberFormat="1" applyFont="1" applyFill="1" applyBorder="1" applyAlignment="1" applyProtection="1">
      <alignment horizontal="center" vertical="center"/>
      <protection/>
    </xf>
    <xf numFmtId="0" fontId="0" fillId="0" borderId="0" xfId="327" applyFont="1" applyFill="1">
      <alignment/>
      <protection/>
    </xf>
    <xf numFmtId="0" fontId="4" fillId="2" borderId="0" xfId="328" applyFont="1" applyFill="1" applyBorder="1" applyAlignment="1" applyProtection="1">
      <alignment horizontal="center" vertical="center" wrapText="1"/>
      <protection locked="0"/>
    </xf>
    <xf numFmtId="3" fontId="2" fillId="0" borderId="10" xfId="327" applyNumberFormat="1" applyFont="1" applyFill="1" applyBorder="1" applyAlignment="1" applyProtection="1">
      <alignment vertical="center"/>
      <protection/>
    </xf>
    <xf numFmtId="0" fontId="7" fillId="0" borderId="0" xfId="327" applyFont="1">
      <alignment/>
      <protection/>
    </xf>
    <xf numFmtId="0" fontId="0" fillId="0" borderId="0" xfId="327" applyFont="1" applyAlignment="1">
      <alignment vertical="center"/>
      <protection/>
    </xf>
    <xf numFmtId="0" fontId="0" fillId="0" borderId="0" xfId="327" applyFill="1" applyAlignment="1">
      <alignment horizontal="center"/>
      <protection/>
    </xf>
    <xf numFmtId="186" fontId="6" fillId="0" borderId="0" xfId="328" applyNumberFormat="1" applyFont="1" applyFill="1" applyBorder="1" applyAlignment="1">
      <alignment horizontal="center" vertical="center" wrapText="1"/>
      <protection/>
    </xf>
    <xf numFmtId="186" fontId="6" fillId="0" borderId="0" xfId="328" applyNumberFormat="1" applyFont="1" applyFill="1" applyBorder="1" applyAlignment="1">
      <alignment horizontal="center" vertical="center"/>
      <protection/>
    </xf>
    <xf numFmtId="0" fontId="6" fillId="0" borderId="0" xfId="328" applyFont="1" applyFill="1" applyAlignment="1">
      <alignment horizontal="center" vertical="center"/>
      <protection/>
    </xf>
    <xf numFmtId="0" fontId="0" fillId="0" borderId="0" xfId="327" applyFont="1" applyFill="1" applyAlignment="1">
      <alignment horizontal="center"/>
      <protection/>
    </xf>
    <xf numFmtId="0" fontId="4" fillId="0" borderId="0" xfId="328" applyFont="1" applyFill="1" applyAlignment="1" applyProtection="1">
      <alignment horizontal="center" vertical="center" wrapText="1"/>
      <protection locked="0"/>
    </xf>
    <xf numFmtId="0" fontId="6" fillId="0" borderId="16" xfId="328" applyFont="1" applyFill="1" applyBorder="1" applyAlignment="1">
      <alignment horizontal="right" vertical="center"/>
      <protection/>
    </xf>
    <xf numFmtId="3" fontId="2" fillId="0" borderId="18" xfId="327" applyNumberFormat="1" applyFont="1" applyFill="1" applyBorder="1" applyAlignment="1" applyProtection="1">
      <alignment horizontal="center" vertical="center"/>
      <protection/>
    </xf>
    <xf numFmtId="3" fontId="2" fillId="0" borderId="19" xfId="327" applyNumberFormat="1" applyFont="1" applyFill="1" applyBorder="1" applyAlignment="1" applyProtection="1">
      <alignment horizontal="center" vertical="center"/>
      <protection/>
    </xf>
    <xf numFmtId="0" fontId="2" fillId="0" borderId="10" xfId="327" applyFont="1" applyFill="1" applyBorder="1" applyAlignment="1">
      <alignment horizontal="center" vertical="center"/>
      <protection/>
    </xf>
    <xf numFmtId="3" fontId="2" fillId="0" borderId="19" xfId="327" applyNumberFormat="1" applyFont="1" applyFill="1" applyBorder="1" applyAlignment="1" applyProtection="1">
      <alignment horizontal="center" vertical="center" wrapText="1"/>
      <protection/>
    </xf>
    <xf numFmtId="3" fontId="2" fillId="0" borderId="10" xfId="327" applyNumberFormat="1" applyFont="1" applyFill="1" applyBorder="1" applyAlignment="1" applyProtection="1">
      <alignment horizontal="center" vertical="center" wrapText="1"/>
      <protection/>
    </xf>
    <xf numFmtId="0" fontId="4" fillId="0" borderId="0" xfId="328" applyFont="1" applyFill="1" applyBorder="1" applyAlignment="1" applyProtection="1">
      <alignment horizontal="center" vertical="center" wrapText="1"/>
      <protection locked="0"/>
    </xf>
    <xf numFmtId="0" fontId="6" fillId="0" borderId="16" xfId="328" applyFont="1" applyFill="1" applyBorder="1" applyAlignment="1">
      <alignment horizontal="right" vertical="center"/>
      <protection/>
    </xf>
    <xf numFmtId="0" fontId="6" fillId="0" borderId="0" xfId="328" applyFont="1" applyFill="1" applyAlignment="1" applyProtection="1">
      <alignment vertical="center"/>
      <protection locked="0"/>
    </xf>
    <xf numFmtId="0" fontId="6" fillId="2" borderId="0" xfId="328" applyFont="1" applyFill="1" applyAlignment="1">
      <alignment vertical="center"/>
      <protection/>
    </xf>
    <xf numFmtId="0" fontId="6" fillId="0" borderId="0" xfId="328" applyFont="1" applyFill="1" applyAlignment="1">
      <alignment vertical="center"/>
      <protection/>
    </xf>
    <xf numFmtId="187" fontId="6" fillId="0" borderId="0" xfId="328" applyNumberFormat="1" applyFont="1" applyFill="1" applyAlignment="1">
      <alignment horizontal="center" vertical="center"/>
      <protection/>
    </xf>
    <xf numFmtId="0" fontId="8" fillId="0" borderId="0" xfId="328" applyFont="1" applyFill="1" applyAlignment="1">
      <alignment vertical="center"/>
      <protection/>
    </xf>
    <xf numFmtId="0" fontId="0" fillId="0" borderId="0" xfId="328" applyFont="1" applyAlignment="1">
      <alignment horizontal="left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186" fontId="2" fillId="0" borderId="16" xfId="328" applyNumberFormat="1" applyFont="1" applyFill="1" applyBorder="1" applyAlignment="1">
      <alignment horizontal="right" vertical="center"/>
      <protection/>
    </xf>
    <xf numFmtId="0" fontId="3" fillId="0" borderId="10" xfId="328" applyFont="1" applyFill="1" applyBorder="1" applyAlignment="1">
      <alignment horizontal="center" vertical="center"/>
      <protection/>
    </xf>
    <xf numFmtId="187" fontId="3" fillId="0" borderId="10" xfId="328" applyNumberFormat="1" applyFont="1" applyFill="1" applyBorder="1" applyAlignment="1">
      <alignment horizontal="center" vertical="center" wrapText="1"/>
      <protection/>
    </xf>
    <xf numFmtId="187" fontId="3" fillId="2" borderId="17" xfId="328" applyNumberFormat="1" applyFont="1" applyFill="1" applyBorder="1" applyAlignment="1">
      <alignment horizontal="center" vertical="center" wrapText="1"/>
      <protection/>
    </xf>
    <xf numFmtId="187" fontId="3" fillId="2" borderId="10" xfId="328" applyNumberFormat="1" applyFont="1" applyFill="1" applyBorder="1" applyAlignment="1">
      <alignment horizontal="center" vertical="center" wrapText="1"/>
      <protection/>
    </xf>
    <xf numFmtId="0" fontId="9" fillId="0" borderId="10" xfId="328" applyFont="1" applyFill="1" applyBorder="1" applyAlignment="1">
      <alignment horizontal="center" vertical="center"/>
      <protection/>
    </xf>
    <xf numFmtId="187" fontId="9" fillId="0" borderId="10" xfId="328" applyNumberFormat="1" applyFont="1" applyFill="1" applyBorder="1" applyAlignment="1">
      <alignment horizontal="center" vertical="center" wrapText="1"/>
      <protection/>
    </xf>
    <xf numFmtId="187" fontId="3" fillId="2" borderId="20" xfId="328" applyNumberFormat="1" applyFont="1" applyFill="1" applyBorder="1" applyAlignment="1">
      <alignment horizontal="center" vertical="center" wrapText="1"/>
      <protection/>
    </xf>
    <xf numFmtId="187" fontId="9" fillId="2" borderId="10" xfId="328" applyNumberFormat="1" applyFont="1" applyFill="1" applyBorder="1" applyAlignment="1">
      <alignment horizontal="center" vertical="center" wrapText="1"/>
      <protection/>
    </xf>
    <xf numFmtId="0" fontId="3" fillId="0" borderId="10" xfId="328" applyNumberFormat="1" applyFont="1" applyFill="1" applyBorder="1" applyAlignment="1" applyProtection="1">
      <alignment horizontal="left" vertical="center" wrapText="1"/>
      <protection locked="0"/>
    </xf>
    <xf numFmtId="188" fontId="54" fillId="0" borderId="10" xfId="328" applyNumberFormat="1" applyFont="1" applyFill="1" applyBorder="1" applyAlignment="1" applyProtection="1">
      <alignment horizontal="center" vertical="center" wrapText="1"/>
      <protection locked="0"/>
    </xf>
    <xf numFmtId="188" fontId="54" fillId="2" borderId="10" xfId="328" applyNumberFormat="1" applyFont="1" applyFill="1" applyBorder="1" applyAlignment="1" applyProtection="1">
      <alignment horizontal="center" vertical="center" wrapText="1"/>
      <protection locked="0"/>
    </xf>
    <xf numFmtId="9" fontId="2" fillId="2" borderId="10" xfId="328" applyNumberFormat="1" applyFont="1" applyFill="1" applyBorder="1" applyAlignment="1" applyProtection="1">
      <alignment horizontal="center" vertical="center" wrapText="1"/>
      <protection locked="0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328" applyNumberFormat="1" applyFont="1" applyFill="1" applyBorder="1" applyAlignment="1" applyProtection="1">
      <alignment horizontal="left" vertical="center" wrapText="1"/>
      <protection locked="0"/>
    </xf>
    <xf numFmtId="188" fontId="6" fillId="0" borderId="10" xfId="328" applyNumberFormat="1" applyFont="1" applyFill="1" applyBorder="1" applyAlignment="1">
      <alignment horizontal="center" vertical="center"/>
      <protection/>
    </xf>
    <xf numFmtId="0" fontId="6" fillId="0" borderId="0" xfId="328" applyFont="1" applyFill="1" applyAlignment="1" applyProtection="1">
      <alignment horizontal="center" vertical="center"/>
      <protection locked="0"/>
    </xf>
    <xf numFmtId="187" fontId="6" fillId="0" borderId="0" xfId="328" applyNumberFormat="1" applyFont="1" applyFill="1" applyAlignment="1" applyProtection="1">
      <alignment horizontal="center" vertical="center"/>
      <protection locked="0"/>
    </xf>
    <xf numFmtId="0" fontId="0" fillId="0" borderId="0" xfId="327" applyFill="1">
      <alignment/>
      <protection/>
    </xf>
    <xf numFmtId="0" fontId="1" fillId="0" borderId="0" xfId="327" applyNumberFormat="1" applyFont="1" applyFill="1" applyAlignment="1" applyProtection="1">
      <alignment horizontal="center" vertical="center"/>
      <protection/>
    </xf>
    <xf numFmtId="0" fontId="2" fillId="0" borderId="0" xfId="327" applyNumberFormat="1" applyFont="1" applyFill="1" applyAlignment="1" applyProtection="1">
      <alignment horizontal="right" vertical="center"/>
      <protection/>
    </xf>
    <xf numFmtId="0" fontId="0" fillId="0" borderId="0" xfId="327" applyAlignment="1">
      <alignment horizontal="center"/>
      <protection/>
    </xf>
    <xf numFmtId="0" fontId="3" fillId="0" borderId="10" xfId="327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right" vertical="center"/>
      <protection/>
    </xf>
    <xf numFmtId="0" fontId="3" fillId="26" borderId="21" xfId="0" applyNumberFormat="1" applyFont="1" applyFill="1" applyBorder="1" applyAlignment="1" applyProtection="1">
      <alignment horizontal="center" vertical="center" wrapText="1"/>
      <protection/>
    </xf>
    <xf numFmtId="0" fontId="3" fillId="26" borderId="19" xfId="0" applyNumberFormat="1" applyFont="1" applyFill="1" applyBorder="1" applyAlignment="1" applyProtection="1">
      <alignment horizontal="center" vertical="center" wrapText="1"/>
      <protection/>
    </xf>
    <xf numFmtId="0" fontId="3" fillId="26" borderId="11" xfId="0" applyNumberFormat="1" applyFont="1" applyFill="1" applyBorder="1" applyAlignment="1" applyProtection="1">
      <alignment horizontal="center" vertical="center" wrapText="1"/>
      <protection/>
    </xf>
    <xf numFmtId="0" fontId="3" fillId="26" borderId="17" xfId="0" applyNumberFormat="1" applyFont="1" applyFill="1" applyBorder="1" applyAlignment="1" applyProtection="1">
      <alignment horizontal="center" vertical="center" wrapText="1"/>
      <protection/>
    </xf>
    <xf numFmtId="0" fontId="3" fillId="26" borderId="22" xfId="0" applyNumberFormat="1" applyFont="1" applyFill="1" applyBorder="1" applyAlignment="1" applyProtection="1">
      <alignment horizontal="center" vertical="center" wrapText="1"/>
      <protection/>
    </xf>
    <xf numFmtId="0" fontId="3" fillId="26" borderId="10" xfId="0" applyNumberFormat="1" applyFont="1" applyFill="1" applyBorder="1" applyAlignment="1" applyProtection="1">
      <alignment horizontal="left" vertical="center"/>
      <protection/>
    </xf>
    <xf numFmtId="0" fontId="2" fillId="26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10" fontId="0" fillId="0" borderId="0" xfId="0" applyNumberFormat="1" applyFont="1" applyFill="1" applyAlignment="1">
      <alignment horizontal="center"/>
    </xf>
    <xf numFmtId="10" fontId="1" fillId="0" borderId="0" xfId="0" applyNumberFormat="1" applyFont="1" applyFill="1" applyAlignment="1" applyProtection="1">
      <alignment vertical="center"/>
      <protection/>
    </xf>
    <xf numFmtId="10" fontId="2" fillId="0" borderId="0" xfId="0" applyNumberFormat="1" applyFont="1" applyFill="1" applyAlignment="1" applyProtection="1">
      <alignment vertical="center"/>
      <protection/>
    </xf>
    <xf numFmtId="10" fontId="3" fillId="0" borderId="10" xfId="0" applyNumberFormat="1" applyFont="1" applyFill="1" applyBorder="1" applyAlignment="1" applyProtection="1">
      <alignment horizontal="center" vertical="center"/>
      <protection/>
    </xf>
    <xf numFmtId="1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/>
    </xf>
    <xf numFmtId="10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0" applyNumberFormat="1" applyFill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Alignment="1" applyProtection="1">
      <alignment horizontal="center" vertical="center"/>
      <protection locked="0"/>
    </xf>
    <xf numFmtId="186" fontId="2" fillId="0" borderId="0" xfId="328" applyNumberFormat="1" applyFont="1" applyAlignment="1">
      <alignment horizontal="right" vertical="center"/>
      <protection/>
    </xf>
    <xf numFmtId="186" fontId="3" fillId="0" borderId="10" xfId="328" applyNumberFormat="1" applyFont="1" applyFill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left" vertical="center"/>
      <protection/>
    </xf>
    <xf numFmtId="10" fontId="2" fillId="0" borderId="1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Border="1" applyAlignment="1" applyProtection="1">
      <alignment horizontal="left" vertical="center"/>
      <protection locked="0"/>
    </xf>
    <xf numFmtId="0" fontId="6" fillId="0" borderId="0" xfId="328" applyFont="1" applyAlignment="1">
      <alignment vertical="center"/>
      <protection/>
    </xf>
    <xf numFmtId="189" fontId="6" fillId="0" borderId="0" xfId="328" applyNumberFormat="1" applyFont="1" applyFill="1" applyAlignment="1">
      <alignment horizontal="center" vertical="center"/>
      <protection/>
    </xf>
    <xf numFmtId="0" fontId="4" fillId="0" borderId="0" xfId="328" applyFont="1" applyAlignment="1" applyProtection="1">
      <alignment horizontal="center" vertical="center"/>
      <protection locked="0"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6" fontId="6" fillId="0" borderId="0" xfId="328" applyNumberFormat="1" applyFont="1" applyFill="1" applyAlignment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10" fontId="2" fillId="0" borderId="10" xfId="328" applyNumberFormat="1" applyFont="1" applyFill="1" applyBorder="1" applyAlignment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328" applyFont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386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输入" xfId="20"/>
    <cellStyle name="强调文字颜色 2 3 2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20% - 强调文字颜色 3 2 2" xfId="28"/>
    <cellStyle name="Hyperlink" xfId="29"/>
    <cellStyle name="标题 6_公开" xfId="30"/>
    <cellStyle name="60% - 强调文字颜色 6 3 2" xfId="31"/>
    <cellStyle name="60% - 强调文字颜色 3" xfId="32"/>
    <cellStyle name="Currency [0]_353HHC" xfId="33"/>
    <cellStyle name="20% - 强调文字颜色 2 3 2" xfId="34"/>
    <cellStyle name="Percent" xfId="35"/>
    <cellStyle name="20% - 强调文字颜色 2 2 2" xfId="36"/>
    <cellStyle name="Followed Hyperlink" xfId="37"/>
    <cellStyle name="检查单元格 3_公开" xfId="38"/>
    <cellStyle name="注释" xfId="39"/>
    <cellStyle name="常规 6" xfId="40"/>
    <cellStyle name="60% - 强调文字颜色 2 3" xfId="41"/>
    <cellStyle name="标题 4" xfId="42"/>
    <cellStyle name="货币[0] 3" xfId="43"/>
    <cellStyle name="解释性文本 2 2" xfId="44"/>
    <cellStyle name="20% - 强调文字颜色 1 2_公开" xfId="45"/>
    <cellStyle name="60% - 强调文字颜色 2" xfId="46"/>
    <cellStyle name="警告文本" xfId="47"/>
    <cellStyle name="60% - 强调文字颜色 2 2 2" xfId="48"/>
    <cellStyle name="标题" xfId="49"/>
    <cellStyle name="40% - 强调文字颜色 3 2_公开" xfId="50"/>
    <cellStyle name="解释性文本" xfId="51"/>
    <cellStyle name="标题 1" xfId="52"/>
    <cellStyle name="标题 2" xfId="53"/>
    <cellStyle name="60% - 强调文字颜色 1" xfId="54"/>
    <cellStyle name="货币[0] 2" xfId="55"/>
    <cellStyle name="标题 3" xfId="56"/>
    <cellStyle name="60% - 强调文字颜色 4" xfId="57"/>
    <cellStyle name="计算 2_公开" xfId="58"/>
    <cellStyle name="输出" xfId="59"/>
    <cellStyle name="计算" xfId="60"/>
    <cellStyle name="计算 3 2" xfId="61"/>
    <cellStyle name="40% - 强调文字颜色 4 2" xfId="62"/>
    <cellStyle name="检查单元格" xfId="63"/>
    <cellStyle name="20% - 强调文字颜色 6" xfId="64"/>
    <cellStyle name="样式 1 2 2" xfId="65"/>
    <cellStyle name="强调文字颜色 2" xfId="66"/>
    <cellStyle name="好_岳塘区 2" xfId="67"/>
    <cellStyle name="链接单元格" xfId="68"/>
    <cellStyle name="汇总" xfId="69"/>
    <cellStyle name="好" xfId="70"/>
    <cellStyle name="20% - 强调文字颜色 3 3" xfId="71"/>
    <cellStyle name="适中" xfId="72"/>
    <cellStyle name="好_德山 2" xfId="73"/>
    <cellStyle name="20% - 强调文字颜色 5" xfId="74"/>
    <cellStyle name="检查单元格 3 2" xfId="75"/>
    <cellStyle name="强调文字颜色 1" xfId="76"/>
    <cellStyle name="链接单元格 3" xfId="77"/>
    <cellStyle name="20% - 强调文字颜色 1" xfId="78"/>
    <cellStyle name="40% - 强调文字颜色 4 3 2" xfId="79"/>
    <cellStyle name="40% - 强调文字颜色 1" xfId="80"/>
    <cellStyle name="输出 2" xfId="81"/>
    <cellStyle name="_邵阳" xfId="82"/>
    <cellStyle name="20% - 强调文字颜色 2" xfId="83"/>
    <cellStyle name="标题 4 3_公开" xfId="84"/>
    <cellStyle name="40% - 强调文字颜色 2" xfId="85"/>
    <cellStyle name="差_（确定）上交人大2015财政总决算公开报表" xfId="86"/>
    <cellStyle name="强调文字颜色 3" xfId="87"/>
    <cellStyle name="强调文字颜色 4" xfId="88"/>
    <cellStyle name="20% - 强调文字颜色 4" xfId="89"/>
    <cellStyle name="计算 3" xfId="90"/>
    <cellStyle name="40% - 强调文字颜色 4" xfId="91"/>
    <cellStyle name="强调文字颜色 5" xfId="92"/>
    <cellStyle name="40% - 强调文字颜色 5" xfId="93"/>
    <cellStyle name="60% - 强调文字颜色 5" xfId="94"/>
    <cellStyle name="差_市本级 2_公开" xfId="95"/>
    <cellStyle name="强调文字颜色 6" xfId="96"/>
    <cellStyle name="适中 2" xfId="97"/>
    <cellStyle name="20% - 强调文字颜色 3 3 2" xfId="98"/>
    <cellStyle name="40% - 强调文字颜色 6" xfId="99"/>
    <cellStyle name="60% - 强调文字颜色 6" xfId="100"/>
    <cellStyle name="20% - 强调文字颜色 1 3_公开" xfId="101"/>
    <cellStyle name="20% - 强调文字颜色 2 3" xfId="102"/>
    <cellStyle name="20% - 强调文字颜色 2 3_公开" xfId="103"/>
    <cellStyle name="20% - 强调文字颜色 1 3" xfId="104"/>
    <cellStyle name="输出 3 2" xfId="105"/>
    <cellStyle name="20% - 强调文字颜色 3 2" xfId="106"/>
    <cellStyle name="好_市本级 2_公开" xfId="107"/>
    <cellStyle name="常规_社保基金预算（上人大）合计 2_公开" xfId="108"/>
    <cellStyle name="20% - 强调文字颜色 1 2 2" xfId="109"/>
    <cellStyle name="20% - 强调文字颜色 1 3 2" xfId="110"/>
    <cellStyle name="输出 2 2" xfId="111"/>
    <cellStyle name="20% - 强调文字颜色 2 2" xfId="112"/>
    <cellStyle name="20% - 强调文字颜色 2 2_公开" xfId="113"/>
    <cellStyle name="20% - 强调文字颜色 3 2_公开" xfId="114"/>
    <cellStyle name="样式 1 3" xfId="115"/>
    <cellStyle name="20% - 强调文字颜色 3 3_公开" xfId="116"/>
    <cellStyle name="常规 3" xfId="117"/>
    <cellStyle name="20% - 强调文字颜色 4 2" xfId="118"/>
    <cellStyle name="常规 3 2" xfId="119"/>
    <cellStyle name="20% - 强调文字颜色 4 2 2" xfId="120"/>
    <cellStyle name="常规 3_公开" xfId="121"/>
    <cellStyle name="20% - 强调文字颜色 4 2_公开" xfId="122"/>
    <cellStyle name="常规 4" xfId="123"/>
    <cellStyle name="20% - 强调文字颜色 4 3" xfId="124"/>
    <cellStyle name="20% - 强调文字颜色 4 3 2" xfId="125"/>
    <cellStyle name="强调文字颜色 4 2" xfId="126"/>
    <cellStyle name="20% - 强调文字颜色 4 3_公开" xfId="127"/>
    <cellStyle name="콤마_BOILER-CO1" xfId="128"/>
    <cellStyle name="20% - 强调文字颜色 5 2" xfId="129"/>
    <cellStyle name="20% - 强调文字颜色 5 2 2" xfId="130"/>
    <cellStyle name="汇总 3 2" xfId="131"/>
    <cellStyle name="20% - 强调文字颜色 5 2_公开" xfId="132"/>
    <cellStyle name="好_表一 1" xfId="133"/>
    <cellStyle name="20% - 强调文字颜色 5 3" xfId="134"/>
    <cellStyle name="好_表一 1 2" xfId="135"/>
    <cellStyle name="20% - 强调文字颜色 5 3 2" xfId="136"/>
    <cellStyle name="20% - 强调文字颜色 5 3_公开" xfId="137"/>
    <cellStyle name="20% - 强调文字颜色 6 2" xfId="138"/>
    <cellStyle name="20% - 强调文字颜色 6 2 2" xfId="139"/>
    <cellStyle name="Currency_353HHC" xfId="140"/>
    <cellStyle name="20% - 强调文字颜色 6 2_公开" xfId="141"/>
    <cellStyle name="20% - 强调文字颜色 6 3" xfId="142"/>
    <cellStyle name="20% - 强调文字颜色 6 3 2" xfId="143"/>
    <cellStyle name="20% - 强调文字颜色 6 3_公开" xfId="144"/>
    <cellStyle name="40% - 强调文字颜色 1 2" xfId="145"/>
    <cellStyle name="40% - 强调文字颜色 1 2 2" xfId="146"/>
    <cellStyle name="40% - 强调文字颜色 1 2_公开" xfId="147"/>
    <cellStyle name="40% - 强调文字颜色 1 3" xfId="148"/>
    <cellStyle name="40% - 强调文字颜色 1 3 2" xfId="149"/>
    <cellStyle name="注释 2 2" xfId="150"/>
    <cellStyle name="40% - 强调文字颜色 1 3_公开" xfId="151"/>
    <cellStyle name="40% - 强调文字颜色 2 2" xfId="152"/>
    <cellStyle name="40% - 强调文字颜色 2 2 2" xfId="153"/>
    <cellStyle name="40% - 强调文字颜色 2 2_公开" xfId="154"/>
    <cellStyle name="60% - 强调文字颜色 1 3_公开" xfId="155"/>
    <cellStyle name="40% - 强调文字颜色 2 3" xfId="156"/>
    <cellStyle name="40% - 强调文字颜色 2 3 2" xfId="157"/>
    <cellStyle name="小数" xfId="158"/>
    <cellStyle name="40% - 强调文字颜色 3 3 2" xfId="159"/>
    <cellStyle name="40% - 强调文字颜色 2 3_公开" xfId="160"/>
    <cellStyle name="计算 2 2" xfId="161"/>
    <cellStyle name="40% - 强调文字颜色 3 2" xfId="162"/>
    <cellStyle name="差_湘潭" xfId="163"/>
    <cellStyle name="差_德山 2_公开" xfId="164"/>
    <cellStyle name="60% - 强调文字颜色 3 3_公开" xfId="165"/>
    <cellStyle name="40% - 强调文字颜色 3 2 2" xfId="166"/>
    <cellStyle name="好_德山 2_公开" xfId="167"/>
    <cellStyle name="40% - 强调文字颜色 3 3" xfId="168"/>
    <cellStyle name="差_武陵" xfId="169"/>
    <cellStyle name="差_表一 1 2" xfId="170"/>
    <cellStyle name="40% - 强调文字颜色 3 3_公开" xfId="171"/>
    <cellStyle name="检查单元格 2" xfId="172"/>
    <cellStyle name="常规 2 2_公开" xfId="173"/>
    <cellStyle name="40% - 强调文字颜色 4 2 2" xfId="174"/>
    <cellStyle name="40% - 强调文字颜色 4 2_公开" xfId="175"/>
    <cellStyle name="40% - 强调文字颜色 4 3" xfId="176"/>
    <cellStyle name="40% - 强调文字颜色 4 3_公开" xfId="177"/>
    <cellStyle name="40% - 强调文字颜色 5 2" xfId="178"/>
    <cellStyle name="60% - 强调文字颜色 4 3" xfId="179"/>
    <cellStyle name="40% - 强调文字颜色 5 2 2" xfId="180"/>
    <cellStyle name="好_武陵 2" xfId="181"/>
    <cellStyle name="40% - 强调文字颜色 5 2_公开" xfId="182"/>
    <cellStyle name="40% - 强调文字颜色 5 3" xfId="183"/>
    <cellStyle name="差_武陵 2_公开" xfId="184"/>
    <cellStyle name="60% - 强调文字颜色 5 3" xfId="185"/>
    <cellStyle name="40% - 强调文字颜色 5 3 2" xfId="186"/>
    <cellStyle name="强调文字颜色 3 2" xfId="187"/>
    <cellStyle name="40% - 强调文字颜色 5 3_公开" xfId="188"/>
    <cellStyle name="40% - 强调文字颜色 6 2" xfId="189"/>
    <cellStyle name="钎霖_7.1" xfId="190"/>
    <cellStyle name="40% - 强调文字颜色 6 2 2" xfId="191"/>
    <cellStyle name="汇总 2 2" xfId="192"/>
    <cellStyle name="标题 4 3" xfId="193"/>
    <cellStyle name="40% - 强调文字颜色 6 2_公开" xfId="194"/>
    <cellStyle name="强调文字颜色 3 2 2" xfId="195"/>
    <cellStyle name="40% - 强调文字颜色 6 3" xfId="196"/>
    <cellStyle name="解释性文本 3" xfId="197"/>
    <cellStyle name="40% - 强调文字颜色 6 3 2" xfId="198"/>
    <cellStyle name="好_市本级 2" xfId="199"/>
    <cellStyle name="Comma [0]_laroux" xfId="200"/>
    <cellStyle name="40% - 强调文字颜色 6 3_公开" xfId="201"/>
    <cellStyle name="콤마 [0]_BOILER-CO1" xfId="202"/>
    <cellStyle name="60% - 强调文字颜色 1 2" xfId="203"/>
    <cellStyle name="60% - 强调文字颜色 1 2 2" xfId="204"/>
    <cellStyle name="60% - 强调文字颜色 1 3" xfId="205"/>
    <cellStyle name="60% - 强调文字颜色 1 3 2" xfId="206"/>
    <cellStyle name="常规 5" xfId="207"/>
    <cellStyle name="60% - 强调文字颜色 2 2" xfId="208"/>
    <cellStyle name="注释 2" xfId="209"/>
    <cellStyle name="60% - 强调文字颜色 2 3 2" xfId="210"/>
    <cellStyle name="60% - 强调文字颜色 2 3_公开" xfId="211"/>
    <cellStyle name="60% - 强调文字颜色 3 2" xfId="212"/>
    <cellStyle name="60% - 强调文字颜色 3 2 2" xfId="213"/>
    <cellStyle name="差_德山 2" xfId="214"/>
    <cellStyle name="60% - 强调文字颜色 3 3" xfId="215"/>
    <cellStyle name="好_市本级" xfId="216"/>
    <cellStyle name="60% - 强调文字颜色 3 3 2" xfId="217"/>
    <cellStyle name="60% - 强调文字颜色 4 2" xfId="218"/>
    <cellStyle name="强调文字颜色 2 3_公开" xfId="219"/>
    <cellStyle name="60% - 强调文字颜色 4 2 2" xfId="220"/>
    <cellStyle name="常规 15" xfId="221"/>
    <cellStyle name="60% - 强调文字颜色 4 3 2" xfId="222"/>
    <cellStyle name="60% - 强调文字颜色 4 3_公开" xfId="223"/>
    <cellStyle name="60% - 强调文字颜色 5 2" xfId="224"/>
    <cellStyle name="60% - 强调文字颜色 5 2 2" xfId="225"/>
    <cellStyle name="60% - 强调文字颜色 5 3 2" xfId="226"/>
    <cellStyle name="60% - 强调文字颜色 5 3_公开" xfId="227"/>
    <cellStyle name="60% - 强调文字颜色 6 2" xfId="228"/>
    <cellStyle name="Header2" xfId="229"/>
    <cellStyle name="60% - 强调文字颜色 6 2 2" xfId="230"/>
    <cellStyle name="60% - 强调文字颜色 6 3" xfId="231"/>
    <cellStyle name="强调文字颜色 2 2" xfId="232"/>
    <cellStyle name="60% - 强调文字颜色 6 3_公开" xfId="233"/>
    <cellStyle name="Calc Currency (0)" xfId="234"/>
    <cellStyle name="好_岳塘区 2_公开" xfId="235"/>
    <cellStyle name="常规 2" xfId="236"/>
    <cellStyle name="ColLevel_1" xfId="237"/>
    <cellStyle name="Comma_laroux" xfId="238"/>
    <cellStyle name="gcd" xfId="239"/>
    <cellStyle name="Input [yellow]" xfId="240"/>
    <cellStyle name="gcd 2" xfId="241"/>
    <cellStyle name="标题 2 2" xfId="242"/>
    <cellStyle name="Grey" xfId="243"/>
    <cellStyle name="强调文字颜色 5 2 2" xfId="244"/>
    <cellStyle name="Header1" xfId="245"/>
    <cellStyle name="no dec" xfId="246"/>
    <cellStyle name="Normal - Style1" xfId="247"/>
    <cellStyle name="Normal_#10-Headcount" xfId="248"/>
    <cellStyle name="好_武陵" xfId="249"/>
    <cellStyle name="Percent [2]" xfId="250"/>
    <cellStyle name="强调文字颜色 1 2" xfId="251"/>
    <cellStyle name="RowLevel_1" xfId="252"/>
    <cellStyle name="百分比 2" xfId="253"/>
    <cellStyle name="标题 1 2" xfId="254"/>
    <cellStyle name="标题 1 2 2" xfId="255"/>
    <cellStyle name="标题 1 3" xfId="256"/>
    <cellStyle name="汇总 3" xfId="257"/>
    <cellStyle name="标题 1 3 2" xfId="258"/>
    <cellStyle name="标题 1 3_公开" xfId="259"/>
    <cellStyle name="标题 2 2 2" xfId="260"/>
    <cellStyle name="标题 2 3" xfId="261"/>
    <cellStyle name="常规 11" xfId="262"/>
    <cellStyle name="标题 2 3 2" xfId="263"/>
    <cellStyle name="标题 2 3_公开" xfId="264"/>
    <cellStyle name="标题 3 3_公开" xfId="265"/>
    <cellStyle name="标题 3 2" xfId="266"/>
    <cellStyle name="标题 3 2 2" xfId="267"/>
    <cellStyle name="标题 3 3" xfId="268"/>
    <cellStyle name="样式 1" xfId="269"/>
    <cellStyle name="标题 3 3 2" xfId="270"/>
    <cellStyle name="标题 4 2" xfId="271"/>
    <cellStyle name="标题 4 2 2" xfId="272"/>
    <cellStyle name="标题 4 3 2" xfId="273"/>
    <cellStyle name="标题 5" xfId="274"/>
    <cellStyle name="标题 5 2" xfId="275"/>
    <cellStyle name="标题 6" xfId="276"/>
    <cellStyle name="标题 6 2" xfId="277"/>
    <cellStyle name="好_岳阳楼区11年地方财政预算表" xfId="278"/>
    <cellStyle name="表标题" xfId="279"/>
    <cellStyle name="差 2" xfId="280"/>
    <cellStyle name="差 2 2" xfId="281"/>
    <cellStyle name="差 2_公开" xfId="282"/>
    <cellStyle name="差 3" xfId="283"/>
    <cellStyle name="差 3 2" xfId="284"/>
    <cellStyle name="差 3_公开" xfId="285"/>
    <cellStyle name="千位分季_新建 Microsoft Excel 工作表" xfId="286"/>
    <cellStyle name="差_表一 1" xfId="287"/>
    <cellStyle name="差_表一 1 2_公开" xfId="288"/>
    <cellStyle name="千分位[0]_ 白土" xfId="289"/>
    <cellStyle name="好 2 2" xfId="290"/>
    <cellStyle name="差_德山" xfId="291"/>
    <cellStyle name="差_市本级" xfId="292"/>
    <cellStyle name="差_市本级 2" xfId="293"/>
    <cellStyle name="差_武陵 2" xfId="294"/>
    <cellStyle name="差_湘潭 2" xfId="295"/>
    <cellStyle name="输入 3" xfId="296"/>
    <cellStyle name="差_湘潭 2_公开" xfId="297"/>
    <cellStyle name="差_岳塘区" xfId="298"/>
    <cellStyle name="差_岳塘区 2" xfId="299"/>
    <cellStyle name="差_岳塘区 2_公开" xfId="300"/>
    <cellStyle name="汇总 3_公开" xfId="301"/>
    <cellStyle name="差_岳阳楼区11年地方财政预算表" xfId="302"/>
    <cellStyle name="差_岳阳楼区11年地方财政预算表 2" xfId="303"/>
    <cellStyle name="强调文字颜色 5 3" xfId="304"/>
    <cellStyle name="差_岳阳楼区11年地方财政预算表 2_公开" xfId="305"/>
    <cellStyle name="常规 10" xfId="306"/>
    <cellStyle name="常规 11 2" xfId="307"/>
    <cellStyle name="常规 11_公开" xfId="308"/>
    <cellStyle name="常规 12" xfId="309"/>
    <cellStyle name="常规 13" xfId="310"/>
    <cellStyle name="强调文字颜色 3 3 2" xfId="311"/>
    <cellStyle name="常规 14" xfId="312"/>
    <cellStyle name="常规 16" xfId="313"/>
    <cellStyle name="警告文本 2_公开" xfId="314"/>
    <cellStyle name="常规 2 2" xfId="315"/>
    <cellStyle name="常规 2 2 2" xfId="316"/>
    <cellStyle name="强调文字颜色 6 3_公开" xfId="317"/>
    <cellStyle name="常规 2 3" xfId="318"/>
    <cellStyle name="常规 2_公开" xfId="319"/>
    <cellStyle name="常规 7" xfId="320"/>
    <cellStyle name="警告文本 3 2" xfId="321"/>
    <cellStyle name="好_德山" xfId="322"/>
    <cellStyle name="常规 8" xfId="323"/>
    <cellStyle name="常规 9" xfId="324"/>
    <cellStyle name="常规_2013年国有资本经营预算完成情况表" xfId="325"/>
    <cellStyle name="常规_2015年国有资本经营收支决算表2016.9.6" xfId="326"/>
    <cellStyle name="常规_公开报表" xfId="327"/>
    <cellStyle name="常规_全省收入" xfId="328"/>
    <cellStyle name="分级显示行_1_13区汇总" xfId="329"/>
    <cellStyle name="强调文字颜色 4 3_公开" xfId="330"/>
    <cellStyle name="好 2" xfId="331"/>
    <cellStyle name="好 2_公开" xfId="332"/>
    <cellStyle name="千位[0]_1" xfId="333"/>
    <cellStyle name="好 3" xfId="334"/>
    <cellStyle name="好 3 2" xfId="335"/>
    <cellStyle name="好 3_公开" xfId="336"/>
    <cellStyle name="好_（确定）上交人大2015财政总决算公开报表" xfId="337"/>
    <cellStyle name="好_表一 1 2_公开" xfId="338"/>
    <cellStyle name="好_武陵 2_公开" xfId="339"/>
    <cellStyle name="好_湘潭" xfId="340"/>
    <cellStyle name="好_湘潭 2" xfId="341"/>
    <cellStyle name="强调文字颜色 4 3 2" xfId="342"/>
    <cellStyle name="好_湘潭 2_公开" xfId="343"/>
    <cellStyle name="好_岳阳楼区11年地方财政预算表 2" xfId="344"/>
    <cellStyle name="好_岳塘区" xfId="345"/>
    <cellStyle name="好_岳阳楼区11年地方财政预算表 2_公开" xfId="346"/>
    <cellStyle name="汇总 2" xfId="347"/>
    <cellStyle name="汇总 2_公开" xfId="348"/>
    <cellStyle name="计算 3_公开" xfId="349"/>
    <cellStyle name="检查单元格 2 2" xfId="350"/>
    <cellStyle name="检查单元格 3" xfId="351"/>
    <cellStyle name="解释性文本 2" xfId="352"/>
    <cellStyle name="解释性文本 2_公开" xfId="353"/>
    <cellStyle name="解释性文本 3 2" xfId="354"/>
    <cellStyle name="解释性文本 3_公开" xfId="355"/>
    <cellStyle name="警告文本 2" xfId="356"/>
    <cellStyle name="警告文本 2 2" xfId="357"/>
    <cellStyle name="强调文字颜色 3 3_公开" xfId="358"/>
    <cellStyle name="警告文本 3" xfId="359"/>
    <cellStyle name="警告文本 3_公开" xfId="360"/>
    <cellStyle name="链接单元格 2" xfId="361"/>
    <cellStyle name="链接单元格 2 2" xfId="362"/>
    <cellStyle name="链接单元格 2_公开" xfId="363"/>
    <cellStyle name="链接单元格 3_公开" xfId="364"/>
    <cellStyle name="霓付 [0]_ +Foil &amp; -FOIL &amp; PAPER" xfId="365"/>
    <cellStyle name="霓付_ +Foil &amp; -FOIL &amp; PAPER" xfId="366"/>
    <cellStyle name="烹拳 [0]_ +Foil &amp; -FOIL &amp; PAPER" xfId="367"/>
    <cellStyle name="烹拳_ +Foil &amp; -FOIL &amp; PAPER" xfId="368"/>
    <cellStyle name="普通_ 白土" xfId="369"/>
    <cellStyle name="千分位_ 白土" xfId="370"/>
    <cellStyle name="千位_1" xfId="371"/>
    <cellStyle name="强调文字颜色 1 2 2" xfId="372"/>
    <cellStyle name="强调文字颜色 1 3" xfId="373"/>
    <cellStyle name="强调文字颜色 1 3 2" xfId="374"/>
    <cellStyle name="强调文字颜色 1 3_公开" xfId="375"/>
    <cellStyle name="强调文字颜色 2 2 2" xfId="376"/>
    <cellStyle name="强调文字颜色 2 3" xfId="377"/>
    <cellStyle name="强调文字颜色 3 3" xfId="378"/>
    <cellStyle name="强调文字颜色 4 2 2" xfId="379"/>
    <cellStyle name="强调文字颜色 4 3" xfId="380"/>
    <cellStyle name="强调文字颜色 5 2" xfId="381"/>
    <cellStyle name="强调文字颜色 5 3 2" xfId="382"/>
    <cellStyle name="强调文字颜色 5 3_公开" xfId="383"/>
    <cellStyle name="强调文字颜色 6 2" xfId="384"/>
    <cellStyle name="强调文字颜色 6 2 2" xfId="385"/>
    <cellStyle name="强调文字颜色 6 3" xfId="386"/>
    <cellStyle name="强调文字颜色 6 3 2" xfId="387"/>
    <cellStyle name="适中 3" xfId="388"/>
    <cellStyle name="输出 2_公开" xfId="389"/>
    <cellStyle name="输出 3_公开" xfId="390"/>
    <cellStyle name="输入 2" xfId="391"/>
    <cellStyle name="数字" xfId="392"/>
    <cellStyle name="통화 [0]_BOILER-CO1" xfId="393"/>
    <cellStyle name="未定义" xfId="394"/>
    <cellStyle name="样式 1 2" xfId="395"/>
    <cellStyle name="注释 3" xfId="396"/>
    <cellStyle name="注释 3 2" xfId="397"/>
    <cellStyle name="통화_BOILER-CO1" xfId="398"/>
    <cellStyle name="표준_0N-HANDLING " xfId="3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4J322XS9\&#24066;&#26412;&#32423;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4J322XS9\&#23731;&#38451;&#24066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3">
        <row r="5">
          <cell r="C5">
            <v>544840</v>
          </cell>
        </row>
      </sheetData>
      <sheetData sheetId="4">
        <row r="5">
          <cell r="C5">
            <v>1207141</v>
          </cell>
        </row>
      </sheetData>
      <sheetData sheetId="13">
        <row r="6">
          <cell r="C6">
            <v>983777</v>
          </cell>
          <cell r="P6">
            <v>644162</v>
          </cell>
          <cell r="Z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3">
        <row r="6">
          <cell r="C6">
            <v>2542934</v>
          </cell>
          <cell r="P6">
            <v>2045706</v>
          </cell>
          <cell r="Z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3" sqref="A3:B30"/>
    </sheetView>
  </sheetViews>
  <sheetFormatPr defaultColWidth="9.00390625" defaultRowHeight="14.25"/>
  <cols>
    <col min="1" max="1" width="9.875" style="8" customWidth="1"/>
    <col min="2" max="2" width="73.875" style="0" customWidth="1"/>
  </cols>
  <sheetData>
    <row r="1" spans="1:2" ht="45.75" customHeight="1">
      <c r="A1" s="165" t="s">
        <v>0</v>
      </c>
      <c r="B1" s="165"/>
    </row>
    <row r="2" spans="1:2" ht="27" customHeight="1">
      <c r="A2" s="166" t="s">
        <v>1</v>
      </c>
      <c r="B2" s="166" t="s">
        <v>2</v>
      </c>
    </row>
    <row r="3" spans="1:2" ht="27" customHeight="1">
      <c r="A3" s="167" t="s">
        <v>3</v>
      </c>
      <c r="B3" s="168" t="s">
        <v>4</v>
      </c>
    </row>
    <row r="4" spans="1:2" ht="27" customHeight="1">
      <c r="A4" s="167" t="s">
        <v>5</v>
      </c>
      <c r="B4" s="168" t="s">
        <v>6</v>
      </c>
    </row>
    <row r="5" spans="1:2" ht="27" customHeight="1">
      <c r="A5" s="167" t="s">
        <v>7</v>
      </c>
      <c r="B5" s="168" t="s">
        <v>4</v>
      </c>
    </row>
    <row r="6" spans="1:2" ht="27" customHeight="1">
      <c r="A6" s="167" t="s">
        <v>8</v>
      </c>
      <c r="B6" s="168" t="s">
        <v>9</v>
      </c>
    </row>
    <row r="7" spans="1:2" ht="27" customHeight="1">
      <c r="A7" s="167" t="s">
        <v>10</v>
      </c>
      <c r="B7" s="168" t="s">
        <v>11</v>
      </c>
    </row>
    <row r="8" spans="1:2" ht="27" customHeight="1">
      <c r="A8" s="167" t="s">
        <v>12</v>
      </c>
      <c r="B8" s="168" t="s">
        <v>13</v>
      </c>
    </row>
    <row r="9" spans="1:2" ht="27" customHeight="1">
      <c r="A9" s="167" t="s">
        <v>14</v>
      </c>
      <c r="B9" s="168" t="s">
        <v>15</v>
      </c>
    </row>
    <row r="10" spans="1:2" ht="27" customHeight="1">
      <c r="A10" s="167" t="s">
        <v>16</v>
      </c>
      <c r="B10" s="168" t="s">
        <v>17</v>
      </c>
    </row>
    <row r="11" spans="1:2" ht="27" customHeight="1">
      <c r="A11" s="167" t="s">
        <v>18</v>
      </c>
      <c r="B11" s="169" t="s">
        <v>19</v>
      </c>
    </row>
    <row r="12" spans="1:2" ht="27" customHeight="1">
      <c r="A12" s="167" t="s">
        <v>20</v>
      </c>
      <c r="B12" s="168" t="s">
        <v>21</v>
      </c>
    </row>
    <row r="13" spans="1:2" ht="27" customHeight="1">
      <c r="A13" s="167" t="s">
        <v>22</v>
      </c>
      <c r="B13" s="168" t="s">
        <v>23</v>
      </c>
    </row>
    <row r="14" spans="1:2" ht="27" customHeight="1">
      <c r="A14" s="167" t="s">
        <v>24</v>
      </c>
      <c r="B14" s="168" t="s">
        <v>25</v>
      </c>
    </row>
    <row r="15" spans="1:2" ht="27" customHeight="1">
      <c r="A15" s="167" t="s">
        <v>26</v>
      </c>
      <c r="B15" s="168" t="s">
        <v>27</v>
      </c>
    </row>
    <row r="16" spans="1:2" ht="27" customHeight="1">
      <c r="A16" s="167" t="s">
        <v>28</v>
      </c>
      <c r="B16" s="168" t="s">
        <v>29</v>
      </c>
    </row>
    <row r="17" spans="1:2" ht="27" customHeight="1">
      <c r="A17" s="167" t="s">
        <v>30</v>
      </c>
      <c r="B17" s="168" t="s">
        <v>31</v>
      </c>
    </row>
    <row r="18" spans="1:2" ht="27" customHeight="1">
      <c r="A18" s="167" t="s">
        <v>32</v>
      </c>
      <c r="B18" s="168" t="s">
        <v>33</v>
      </c>
    </row>
    <row r="19" spans="1:2" ht="27" customHeight="1">
      <c r="A19" s="167" t="s">
        <v>34</v>
      </c>
      <c r="B19" s="168" t="s">
        <v>35</v>
      </c>
    </row>
    <row r="20" spans="1:2" ht="27" customHeight="1">
      <c r="A20" s="167" t="s">
        <v>36</v>
      </c>
      <c r="B20" s="168" t="s">
        <v>37</v>
      </c>
    </row>
    <row r="21" spans="1:2" ht="27" customHeight="1">
      <c r="A21" s="167" t="s">
        <v>38</v>
      </c>
      <c r="B21" s="168" t="s">
        <v>39</v>
      </c>
    </row>
    <row r="22" spans="1:2" ht="27" customHeight="1">
      <c r="A22" s="167" t="s">
        <v>40</v>
      </c>
      <c r="B22" s="168" t="s">
        <v>41</v>
      </c>
    </row>
    <row r="23" spans="1:2" ht="27" customHeight="1">
      <c r="A23" s="167" t="s">
        <v>42</v>
      </c>
      <c r="B23" s="168" t="s">
        <v>43</v>
      </c>
    </row>
    <row r="24" spans="1:2" ht="27" customHeight="1">
      <c r="A24" s="167" t="s">
        <v>44</v>
      </c>
      <c r="B24" s="168" t="s">
        <v>45</v>
      </c>
    </row>
    <row r="25" spans="1:2" ht="27" customHeight="1">
      <c r="A25" s="167" t="s">
        <v>46</v>
      </c>
      <c r="B25" s="168" t="s">
        <v>47</v>
      </c>
    </row>
    <row r="26" spans="1:2" ht="27" customHeight="1">
      <c r="A26" s="167" t="s">
        <v>48</v>
      </c>
      <c r="B26" s="168" t="s">
        <v>49</v>
      </c>
    </row>
    <row r="27" spans="1:2" ht="27" customHeight="1">
      <c r="A27" s="167" t="s">
        <v>50</v>
      </c>
      <c r="B27" s="168" t="s">
        <v>51</v>
      </c>
    </row>
    <row r="28" spans="1:2" ht="27" customHeight="1">
      <c r="A28" s="167" t="s">
        <v>52</v>
      </c>
      <c r="B28" s="168" t="s">
        <v>53</v>
      </c>
    </row>
    <row r="29" spans="1:2" ht="27" customHeight="1">
      <c r="A29" s="167" t="s">
        <v>54</v>
      </c>
      <c r="B29" s="168" t="s">
        <v>55</v>
      </c>
    </row>
    <row r="30" spans="1:2" ht="27" customHeight="1">
      <c r="A30" s="167" t="s">
        <v>56</v>
      </c>
      <c r="B30" s="168" t="s">
        <v>57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9"/>
  <sheetViews>
    <sheetView showGridLines="0" showZeros="0" workbookViewId="0" topLeftCell="A1">
      <selection activeCell="K18" sqref="K18"/>
    </sheetView>
  </sheetViews>
  <sheetFormatPr defaultColWidth="12.125" defaultRowHeight="15" customHeight="1"/>
  <cols>
    <col min="1" max="1" width="35.625" style="29" customWidth="1"/>
    <col min="2" max="4" width="13.00390625" style="30" customWidth="1"/>
    <col min="5" max="6" width="13.00390625" style="29" customWidth="1"/>
    <col min="7" max="254" width="12.125" style="29" customWidth="1"/>
    <col min="255" max="16384" width="12.125" style="29" customWidth="1"/>
  </cols>
  <sheetData>
    <row r="1" spans="1:8" ht="16.5" customHeight="1">
      <c r="A1" s="118" t="s">
        <v>1221</v>
      </c>
      <c r="B1" s="38"/>
      <c r="C1" s="38"/>
      <c r="D1" s="38"/>
      <c r="E1" s="38"/>
      <c r="F1" s="38"/>
      <c r="G1" s="38"/>
      <c r="H1" s="38"/>
    </row>
    <row r="2" spans="1:8" ht="34.5" customHeight="1">
      <c r="A2" s="2" t="s">
        <v>19</v>
      </c>
      <c r="B2" s="2"/>
      <c r="C2" s="2"/>
      <c r="D2" s="2"/>
      <c r="E2" s="2"/>
      <c r="F2" s="2"/>
      <c r="G2" s="2"/>
      <c r="H2" s="37"/>
    </row>
    <row r="3" spans="1:8" ht="16.5" customHeight="1">
      <c r="A3" s="119" t="s">
        <v>118</v>
      </c>
      <c r="B3" s="119"/>
      <c r="C3" s="119"/>
      <c r="D3" s="119"/>
      <c r="E3" s="119"/>
      <c r="F3" s="119"/>
      <c r="G3" s="119"/>
      <c r="H3" s="38"/>
    </row>
    <row r="4" spans="1:7" ht="16.5" customHeight="1">
      <c r="A4" s="48" t="s">
        <v>119</v>
      </c>
      <c r="B4" s="120" t="s">
        <v>1217</v>
      </c>
      <c r="C4" s="120"/>
      <c r="D4" s="121"/>
      <c r="E4" s="122" t="s">
        <v>1222</v>
      </c>
      <c r="F4" s="120"/>
      <c r="G4" s="121"/>
    </row>
    <row r="5" spans="1:7" ht="42" customHeight="1">
      <c r="A5" s="123"/>
      <c r="B5" s="123"/>
      <c r="C5" s="124" t="s">
        <v>1223</v>
      </c>
      <c r="D5" s="124" t="s">
        <v>1224</v>
      </c>
      <c r="E5" s="123"/>
      <c r="F5" s="124" t="s">
        <v>1223</v>
      </c>
      <c r="G5" s="124" t="s">
        <v>1224</v>
      </c>
    </row>
    <row r="6" spans="1:7" ht="16.5" customHeight="1">
      <c r="A6" s="39" t="s">
        <v>1217</v>
      </c>
      <c r="B6" s="50">
        <f aca="true" t="shared" si="0" ref="B6:G6">B7+B12+B23+B31+B38+B42+B45+B49+B52+B58+B61+B66</f>
        <v>1207141</v>
      </c>
      <c r="C6" s="50">
        <f t="shared" si="0"/>
        <v>1115345</v>
      </c>
      <c r="D6" s="50">
        <f t="shared" si="0"/>
        <v>91796</v>
      </c>
      <c r="E6" s="50">
        <f t="shared" si="0"/>
        <v>477967</v>
      </c>
      <c r="F6" s="50">
        <f t="shared" si="0"/>
        <v>477452</v>
      </c>
      <c r="G6" s="50">
        <f t="shared" si="0"/>
        <v>515</v>
      </c>
    </row>
    <row r="7" spans="1:7" ht="16.5" customHeight="1">
      <c r="A7" s="125" t="s">
        <v>1225</v>
      </c>
      <c r="B7" s="50">
        <f aca="true" t="shared" si="1" ref="B7:G7">SUM(B8:B11)</f>
        <v>73245</v>
      </c>
      <c r="C7" s="50">
        <f t="shared" si="1"/>
        <v>71245</v>
      </c>
      <c r="D7" s="50">
        <f t="shared" si="1"/>
        <v>2000</v>
      </c>
      <c r="E7" s="50">
        <f t="shared" si="1"/>
        <v>68615</v>
      </c>
      <c r="F7" s="50">
        <f t="shared" si="1"/>
        <v>68615</v>
      </c>
      <c r="G7" s="50">
        <f t="shared" si="1"/>
        <v>0</v>
      </c>
    </row>
    <row r="8" spans="1:7" ht="16.5" customHeight="1">
      <c r="A8" s="126" t="s">
        <v>1226</v>
      </c>
      <c r="B8" s="50">
        <f>C8+D8</f>
        <v>1443</v>
      </c>
      <c r="C8" s="50">
        <v>1443</v>
      </c>
      <c r="D8" s="50">
        <v>0</v>
      </c>
      <c r="E8" s="50">
        <f>F8+G8</f>
        <v>1440</v>
      </c>
      <c r="F8" s="50">
        <v>1440</v>
      </c>
      <c r="G8" s="50">
        <v>0</v>
      </c>
    </row>
    <row r="9" spans="1:7" ht="16.5" customHeight="1">
      <c r="A9" s="126" t="s">
        <v>1227</v>
      </c>
      <c r="B9" s="50">
        <f>C9+D9</f>
        <v>0</v>
      </c>
      <c r="C9" s="50">
        <v>0</v>
      </c>
      <c r="D9" s="50">
        <v>0</v>
      </c>
      <c r="E9" s="50">
        <f>F9+G9</f>
        <v>0</v>
      </c>
      <c r="F9" s="50">
        <v>0</v>
      </c>
      <c r="G9" s="50">
        <v>0</v>
      </c>
    </row>
    <row r="10" spans="1:7" ht="16.5" customHeight="1">
      <c r="A10" s="126" t="s">
        <v>1228</v>
      </c>
      <c r="B10" s="50">
        <f>C10+D10</f>
        <v>0</v>
      </c>
      <c r="C10" s="50">
        <v>0</v>
      </c>
      <c r="D10" s="50">
        <v>0</v>
      </c>
      <c r="E10" s="50">
        <f>F10+G10</f>
        <v>0</v>
      </c>
      <c r="F10" s="50">
        <v>0</v>
      </c>
      <c r="G10" s="50">
        <v>0</v>
      </c>
    </row>
    <row r="11" spans="1:7" ht="16.5" customHeight="1">
      <c r="A11" s="126" t="s">
        <v>1229</v>
      </c>
      <c r="B11" s="50">
        <f>C11+D11</f>
        <v>71802</v>
      </c>
      <c r="C11" s="50">
        <v>69802</v>
      </c>
      <c r="D11" s="50">
        <v>2000</v>
      </c>
      <c r="E11" s="50">
        <f>F11+G11</f>
        <v>67175</v>
      </c>
      <c r="F11" s="50">
        <v>67175</v>
      </c>
      <c r="G11" s="50">
        <v>0</v>
      </c>
    </row>
    <row r="12" spans="1:7" ht="16.5" customHeight="1">
      <c r="A12" s="125" t="s">
        <v>1230</v>
      </c>
      <c r="B12" s="50">
        <f aca="true" t="shared" si="2" ref="B12:G12">SUM(B13:B22)</f>
        <v>207805</v>
      </c>
      <c r="C12" s="50">
        <f t="shared" si="2"/>
        <v>151466</v>
      </c>
      <c r="D12" s="50">
        <f t="shared" si="2"/>
        <v>56339</v>
      </c>
      <c r="E12" s="50">
        <f t="shared" si="2"/>
        <v>151316</v>
      </c>
      <c r="F12" s="50">
        <f t="shared" si="2"/>
        <v>151316</v>
      </c>
      <c r="G12" s="50">
        <f t="shared" si="2"/>
        <v>0</v>
      </c>
    </row>
    <row r="13" spans="1:7" ht="15" customHeight="1">
      <c r="A13" s="126" t="s">
        <v>1231</v>
      </c>
      <c r="B13" s="50">
        <f aca="true" t="shared" si="3" ref="B13:B22">C13+D13</f>
        <v>22000</v>
      </c>
      <c r="C13" s="50">
        <v>22000</v>
      </c>
      <c r="D13" s="50">
        <v>0</v>
      </c>
      <c r="E13" s="50">
        <f aca="true" t="shared" si="4" ref="E13:E22">F13+G13</f>
        <v>22000</v>
      </c>
      <c r="F13" s="50">
        <v>22000</v>
      </c>
      <c r="G13" s="50">
        <v>0</v>
      </c>
    </row>
    <row r="14" spans="1:7" ht="15" customHeight="1">
      <c r="A14" s="126" t="s">
        <v>1232</v>
      </c>
      <c r="B14" s="50">
        <f t="shared" si="3"/>
        <v>0</v>
      </c>
      <c r="C14" s="50">
        <v>0</v>
      </c>
      <c r="D14" s="50">
        <v>0</v>
      </c>
      <c r="E14" s="50">
        <f t="shared" si="4"/>
        <v>0</v>
      </c>
      <c r="F14" s="50">
        <v>0</v>
      </c>
      <c r="G14" s="50">
        <v>0</v>
      </c>
    </row>
    <row r="15" spans="1:7" ht="16.5" customHeight="1">
      <c r="A15" s="126" t="s">
        <v>1233</v>
      </c>
      <c r="B15" s="50">
        <f t="shared" si="3"/>
        <v>0</v>
      </c>
      <c r="C15" s="50">
        <v>0</v>
      </c>
      <c r="D15" s="50">
        <v>0</v>
      </c>
      <c r="E15" s="50">
        <f t="shared" si="4"/>
        <v>0</v>
      </c>
      <c r="F15" s="50">
        <v>0</v>
      </c>
      <c r="G15" s="50">
        <v>0</v>
      </c>
    </row>
    <row r="16" spans="1:7" ht="16.5" customHeight="1">
      <c r="A16" s="126" t="s">
        <v>1234</v>
      </c>
      <c r="B16" s="50">
        <f t="shared" si="3"/>
        <v>0</v>
      </c>
      <c r="C16" s="50">
        <v>0</v>
      </c>
      <c r="D16" s="50">
        <v>0</v>
      </c>
      <c r="E16" s="50">
        <f t="shared" si="4"/>
        <v>0</v>
      </c>
      <c r="F16" s="50">
        <v>0</v>
      </c>
      <c r="G16" s="50">
        <v>0</v>
      </c>
    </row>
    <row r="17" spans="1:7" ht="16.5" customHeight="1">
      <c r="A17" s="126" t="s">
        <v>1235</v>
      </c>
      <c r="B17" s="50">
        <f t="shared" si="3"/>
        <v>11</v>
      </c>
      <c r="C17" s="50">
        <v>11</v>
      </c>
      <c r="D17" s="50">
        <v>0</v>
      </c>
      <c r="E17" s="50">
        <f t="shared" si="4"/>
        <v>0</v>
      </c>
      <c r="F17" s="50">
        <v>0</v>
      </c>
      <c r="G17" s="50">
        <v>0</v>
      </c>
    </row>
    <row r="18" spans="1:7" ht="16.5" customHeight="1">
      <c r="A18" s="126" t="s">
        <v>1236</v>
      </c>
      <c r="B18" s="50">
        <f t="shared" si="3"/>
        <v>0</v>
      </c>
      <c r="C18" s="50">
        <v>0</v>
      </c>
      <c r="D18" s="50">
        <v>0</v>
      </c>
      <c r="E18" s="50">
        <f t="shared" si="4"/>
        <v>0</v>
      </c>
      <c r="F18" s="50">
        <v>0</v>
      </c>
      <c r="G18" s="50">
        <v>0</v>
      </c>
    </row>
    <row r="19" spans="1:7" ht="16.5" customHeight="1">
      <c r="A19" s="126" t="s">
        <v>1237</v>
      </c>
      <c r="B19" s="50">
        <f t="shared" si="3"/>
        <v>0</v>
      </c>
      <c r="C19" s="50">
        <v>0</v>
      </c>
      <c r="D19" s="50">
        <v>0</v>
      </c>
      <c r="E19" s="50">
        <f t="shared" si="4"/>
        <v>0</v>
      </c>
      <c r="F19" s="50">
        <v>0</v>
      </c>
      <c r="G19" s="50">
        <v>0</v>
      </c>
    </row>
    <row r="20" spans="1:7" ht="16.5" customHeight="1">
      <c r="A20" s="126" t="s">
        <v>1238</v>
      </c>
      <c r="B20" s="50">
        <f t="shared" si="3"/>
        <v>0</v>
      </c>
      <c r="C20" s="50">
        <v>0</v>
      </c>
      <c r="D20" s="50">
        <v>0</v>
      </c>
      <c r="E20" s="50">
        <f t="shared" si="4"/>
        <v>0</v>
      </c>
      <c r="F20" s="50">
        <v>0</v>
      </c>
      <c r="G20" s="50">
        <v>0</v>
      </c>
    </row>
    <row r="21" spans="1:7" ht="16.5" customHeight="1">
      <c r="A21" s="126" t="s">
        <v>1239</v>
      </c>
      <c r="B21" s="50">
        <f t="shared" si="3"/>
        <v>0</v>
      </c>
      <c r="C21" s="50">
        <v>0</v>
      </c>
      <c r="D21" s="50">
        <v>0</v>
      </c>
      <c r="E21" s="50">
        <f t="shared" si="4"/>
        <v>0</v>
      </c>
      <c r="F21" s="50">
        <v>0</v>
      </c>
      <c r="G21" s="50">
        <v>0</v>
      </c>
    </row>
    <row r="22" spans="1:7" ht="16.5" customHeight="1">
      <c r="A22" s="126" t="s">
        <v>1240</v>
      </c>
      <c r="B22" s="50">
        <f t="shared" si="3"/>
        <v>185794</v>
      </c>
      <c r="C22" s="50">
        <v>129455</v>
      </c>
      <c r="D22" s="50">
        <v>56339</v>
      </c>
      <c r="E22" s="50">
        <f t="shared" si="4"/>
        <v>129316</v>
      </c>
      <c r="F22" s="50">
        <v>129316</v>
      </c>
      <c r="G22" s="50">
        <v>0</v>
      </c>
    </row>
    <row r="23" spans="1:7" ht="16.5" customHeight="1">
      <c r="A23" s="125" t="s">
        <v>1241</v>
      </c>
      <c r="B23" s="50">
        <f aca="true" t="shared" si="5" ref="B23:G23">SUM(B24:B30)</f>
        <v>343487</v>
      </c>
      <c r="C23" s="50">
        <f t="shared" si="5"/>
        <v>343487</v>
      </c>
      <c r="D23" s="50">
        <f t="shared" si="5"/>
        <v>0</v>
      </c>
      <c r="E23" s="50">
        <f t="shared" si="5"/>
        <v>4940</v>
      </c>
      <c r="F23" s="50">
        <f t="shared" si="5"/>
        <v>4940</v>
      </c>
      <c r="G23" s="50">
        <f t="shared" si="5"/>
        <v>0</v>
      </c>
    </row>
    <row r="24" spans="1:7" ht="16.5" customHeight="1">
      <c r="A24" s="126" t="s">
        <v>1242</v>
      </c>
      <c r="B24" s="50">
        <f aca="true" t="shared" si="6" ref="B24:B30">C24+D24</f>
        <v>209</v>
      </c>
      <c r="C24" s="50">
        <v>209</v>
      </c>
      <c r="D24" s="50">
        <v>0</v>
      </c>
      <c r="E24" s="50">
        <f aca="true" t="shared" si="7" ref="E24:E30">F24+G24</f>
        <v>0</v>
      </c>
      <c r="F24" s="50">
        <v>0</v>
      </c>
      <c r="G24" s="50">
        <v>0</v>
      </c>
    </row>
    <row r="25" spans="1:7" ht="16.5" customHeight="1">
      <c r="A25" s="126" t="s">
        <v>1243</v>
      </c>
      <c r="B25" s="50">
        <f t="shared" si="6"/>
        <v>55021</v>
      </c>
      <c r="C25" s="50">
        <v>55021</v>
      </c>
      <c r="D25" s="50">
        <v>0</v>
      </c>
      <c r="E25" s="50">
        <f t="shared" si="7"/>
        <v>0</v>
      </c>
      <c r="F25" s="50">
        <v>0</v>
      </c>
      <c r="G25" s="50">
        <v>0</v>
      </c>
    </row>
    <row r="26" spans="1:7" ht="16.5" customHeight="1">
      <c r="A26" s="126" t="s">
        <v>1244</v>
      </c>
      <c r="B26" s="50">
        <f t="shared" si="6"/>
        <v>0</v>
      </c>
      <c r="C26" s="50">
        <v>0</v>
      </c>
      <c r="D26" s="50">
        <v>0</v>
      </c>
      <c r="E26" s="50">
        <f t="shared" si="7"/>
        <v>0</v>
      </c>
      <c r="F26" s="50">
        <v>0</v>
      </c>
      <c r="G26" s="50">
        <v>0</v>
      </c>
    </row>
    <row r="27" spans="1:7" ht="16.5" customHeight="1">
      <c r="A27" s="126" t="s">
        <v>1245</v>
      </c>
      <c r="B27" s="50">
        <f t="shared" si="6"/>
        <v>238090</v>
      </c>
      <c r="C27" s="50">
        <v>238090</v>
      </c>
      <c r="D27" s="50">
        <v>0</v>
      </c>
      <c r="E27" s="50">
        <f t="shared" si="7"/>
        <v>0</v>
      </c>
      <c r="F27" s="50">
        <v>0</v>
      </c>
      <c r="G27" s="50">
        <v>0</v>
      </c>
    </row>
    <row r="28" spans="1:7" ht="16.5" customHeight="1">
      <c r="A28" s="126" t="s">
        <v>1246</v>
      </c>
      <c r="B28" s="50">
        <f t="shared" si="6"/>
        <v>0</v>
      </c>
      <c r="C28" s="50">
        <v>0</v>
      </c>
      <c r="D28" s="50">
        <v>0</v>
      </c>
      <c r="E28" s="50">
        <f t="shared" si="7"/>
        <v>0</v>
      </c>
      <c r="F28" s="50">
        <v>0</v>
      </c>
      <c r="G28" s="50">
        <v>0</v>
      </c>
    </row>
    <row r="29" spans="1:7" ht="16.5" customHeight="1">
      <c r="A29" s="126" t="s">
        <v>1247</v>
      </c>
      <c r="B29" s="50">
        <f t="shared" si="6"/>
        <v>0</v>
      </c>
      <c r="C29" s="50">
        <v>0</v>
      </c>
      <c r="D29" s="50">
        <v>0</v>
      </c>
      <c r="E29" s="50">
        <f t="shared" si="7"/>
        <v>0</v>
      </c>
      <c r="F29" s="50">
        <v>0</v>
      </c>
      <c r="G29" s="50">
        <v>0</v>
      </c>
    </row>
    <row r="30" spans="1:7" ht="16.5" customHeight="1">
      <c r="A30" s="126" t="s">
        <v>1248</v>
      </c>
      <c r="B30" s="50">
        <f t="shared" si="6"/>
        <v>50167</v>
      </c>
      <c r="C30" s="50">
        <v>50167</v>
      </c>
      <c r="D30" s="50">
        <v>0</v>
      </c>
      <c r="E30" s="50">
        <f t="shared" si="7"/>
        <v>4940</v>
      </c>
      <c r="F30" s="50">
        <v>4940</v>
      </c>
      <c r="G30" s="50">
        <v>0</v>
      </c>
    </row>
    <row r="31" spans="1:7" ht="16.5" customHeight="1">
      <c r="A31" s="125" t="s">
        <v>1249</v>
      </c>
      <c r="B31" s="50">
        <f aca="true" t="shared" si="8" ref="B31:G31">SUM(B32:B37)</f>
        <v>5274</v>
      </c>
      <c r="C31" s="50">
        <f t="shared" si="8"/>
        <v>5274</v>
      </c>
      <c r="D31" s="50">
        <f t="shared" si="8"/>
        <v>0</v>
      </c>
      <c r="E31" s="50">
        <f t="shared" si="8"/>
        <v>0</v>
      </c>
      <c r="F31" s="50">
        <f t="shared" si="8"/>
        <v>0</v>
      </c>
      <c r="G31" s="50">
        <f t="shared" si="8"/>
        <v>0</v>
      </c>
    </row>
    <row r="32" spans="1:7" ht="16.5" customHeight="1">
      <c r="A32" s="126" t="s">
        <v>1242</v>
      </c>
      <c r="B32" s="50">
        <f aca="true" t="shared" si="9" ref="B32:B37">C32+D32</f>
        <v>0</v>
      </c>
      <c r="C32" s="50">
        <v>0</v>
      </c>
      <c r="D32" s="50">
        <v>0</v>
      </c>
      <c r="E32" s="50">
        <f aca="true" t="shared" si="10" ref="E32:E37">F32+G32</f>
        <v>0</v>
      </c>
      <c r="F32" s="50">
        <v>0</v>
      </c>
      <c r="G32" s="50">
        <v>0</v>
      </c>
    </row>
    <row r="33" spans="1:7" ht="16.5" customHeight="1">
      <c r="A33" s="126" t="s">
        <v>1243</v>
      </c>
      <c r="B33" s="50">
        <f t="shared" si="9"/>
        <v>3358</v>
      </c>
      <c r="C33" s="50">
        <v>3358</v>
      </c>
      <c r="D33" s="50">
        <v>0</v>
      </c>
      <c r="E33" s="50">
        <f t="shared" si="10"/>
        <v>0</v>
      </c>
      <c r="F33" s="50">
        <v>0</v>
      </c>
      <c r="G33" s="50">
        <v>0</v>
      </c>
    </row>
    <row r="34" spans="1:7" ht="16.5" customHeight="1">
      <c r="A34" s="126" t="s">
        <v>1244</v>
      </c>
      <c r="B34" s="50">
        <f t="shared" si="9"/>
        <v>0</v>
      </c>
      <c r="C34" s="50">
        <v>0</v>
      </c>
      <c r="D34" s="50">
        <v>0</v>
      </c>
      <c r="E34" s="50">
        <f t="shared" si="10"/>
        <v>0</v>
      </c>
      <c r="F34" s="50">
        <v>0</v>
      </c>
      <c r="G34" s="50">
        <v>0</v>
      </c>
    </row>
    <row r="35" spans="1:7" ht="16.5" customHeight="1">
      <c r="A35" s="126" t="s">
        <v>1246</v>
      </c>
      <c r="B35" s="50">
        <f t="shared" si="9"/>
        <v>0</v>
      </c>
      <c r="C35" s="50">
        <v>0</v>
      </c>
      <c r="D35" s="50">
        <v>0</v>
      </c>
      <c r="E35" s="50">
        <f t="shared" si="10"/>
        <v>0</v>
      </c>
      <c r="F35" s="50">
        <v>0</v>
      </c>
      <c r="G35" s="50">
        <v>0</v>
      </c>
    </row>
    <row r="36" spans="1:7" ht="16.5" customHeight="1">
      <c r="A36" s="126" t="s">
        <v>1247</v>
      </c>
      <c r="B36" s="50">
        <f t="shared" si="9"/>
        <v>0</v>
      </c>
      <c r="C36" s="50">
        <v>0</v>
      </c>
      <c r="D36" s="50">
        <v>0</v>
      </c>
      <c r="E36" s="50">
        <f t="shared" si="10"/>
        <v>0</v>
      </c>
      <c r="F36" s="50">
        <v>0</v>
      </c>
      <c r="G36" s="50">
        <v>0</v>
      </c>
    </row>
    <row r="37" spans="1:7" ht="16.5" customHeight="1">
      <c r="A37" s="126" t="s">
        <v>1248</v>
      </c>
      <c r="B37" s="50">
        <f t="shared" si="9"/>
        <v>1916</v>
      </c>
      <c r="C37" s="50">
        <v>1916</v>
      </c>
      <c r="D37" s="50">
        <v>0</v>
      </c>
      <c r="E37" s="50">
        <f t="shared" si="10"/>
        <v>0</v>
      </c>
      <c r="F37" s="50">
        <v>0</v>
      </c>
      <c r="G37" s="50">
        <v>0</v>
      </c>
    </row>
    <row r="38" spans="1:7" ht="16.5" customHeight="1">
      <c r="A38" s="125" t="s">
        <v>1250</v>
      </c>
      <c r="B38" s="50">
        <f aca="true" t="shared" si="11" ref="B38:G38">SUM(B39:B41)</f>
        <v>168328</v>
      </c>
      <c r="C38" s="50">
        <f t="shared" si="11"/>
        <v>168328</v>
      </c>
      <c r="D38" s="50">
        <f t="shared" si="11"/>
        <v>0</v>
      </c>
      <c r="E38" s="50">
        <f t="shared" si="11"/>
        <v>96293</v>
      </c>
      <c r="F38" s="50">
        <f t="shared" si="11"/>
        <v>96293</v>
      </c>
      <c r="G38" s="50">
        <f t="shared" si="11"/>
        <v>0</v>
      </c>
    </row>
    <row r="39" spans="1:7" ht="16.5" customHeight="1">
      <c r="A39" s="126" t="s">
        <v>1251</v>
      </c>
      <c r="B39" s="50">
        <f>C39+D39</f>
        <v>362</v>
      </c>
      <c r="C39" s="50">
        <v>362</v>
      </c>
      <c r="D39" s="50">
        <v>0</v>
      </c>
      <c r="E39" s="50">
        <f>F39+G39</f>
        <v>342</v>
      </c>
      <c r="F39" s="50">
        <v>342</v>
      </c>
      <c r="G39" s="50">
        <v>0</v>
      </c>
    </row>
    <row r="40" spans="1:7" ht="16.5" customHeight="1">
      <c r="A40" s="126" t="s">
        <v>1252</v>
      </c>
      <c r="B40" s="50">
        <f>C40+D40</f>
        <v>109252</v>
      </c>
      <c r="C40" s="50">
        <v>109252</v>
      </c>
      <c r="D40" s="50">
        <v>0</v>
      </c>
      <c r="E40" s="50">
        <f>F40+G40</f>
        <v>37237</v>
      </c>
      <c r="F40" s="50">
        <v>37237</v>
      </c>
      <c r="G40" s="50">
        <v>0</v>
      </c>
    </row>
    <row r="41" spans="1:7" ht="16.5" customHeight="1">
      <c r="A41" s="126" t="s">
        <v>1253</v>
      </c>
      <c r="B41" s="50">
        <f>C41+D41</f>
        <v>58714</v>
      </c>
      <c r="C41" s="50">
        <v>58714</v>
      </c>
      <c r="D41" s="50">
        <v>0</v>
      </c>
      <c r="E41" s="50">
        <f>F41+G41</f>
        <v>58714</v>
      </c>
      <c r="F41" s="50">
        <v>58714</v>
      </c>
      <c r="G41" s="50">
        <v>0</v>
      </c>
    </row>
    <row r="42" spans="1:7" ht="16.5" customHeight="1">
      <c r="A42" s="125" t="s">
        <v>1254</v>
      </c>
      <c r="B42" s="50">
        <f aca="true" t="shared" si="12" ref="B42:G42">SUM(B43:B44)</f>
        <v>48002</v>
      </c>
      <c r="C42" s="50">
        <f t="shared" si="12"/>
        <v>19332</v>
      </c>
      <c r="D42" s="50">
        <f t="shared" si="12"/>
        <v>28670</v>
      </c>
      <c r="E42" s="50">
        <f t="shared" si="12"/>
        <v>60</v>
      </c>
      <c r="F42" s="50">
        <f t="shared" si="12"/>
        <v>60</v>
      </c>
      <c r="G42" s="50">
        <f t="shared" si="12"/>
        <v>0</v>
      </c>
    </row>
    <row r="43" spans="1:7" ht="16.5" customHeight="1">
      <c r="A43" s="126" t="s">
        <v>1255</v>
      </c>
      <c r="B43" s="50">
        <f>C43+D43</f>
        <v>39119</v>
      </c>
      <c r="C43" s="50">
        <v>13003</v>
      </c>
      <c r="D43" s="50">
        <v>26116</v>
      </c>
      <c r="E43" s="50">
        <f>F43+G43</f>
        <v>60</v>
      </c>
      <c r="F43" s="50">
        <v>60</v>
      </c>
      <c r="G43" s="50">
        <v>0</v>
      </c>
    </row>
    <row r="44" spans="1:7" ht="16.5" customHeight="1">
      <c r="A44" s="126" t="s">
        <v>1256</v>
      </c>
      <c r="B44" s="50">
        <f>C44+D44</f>
        <v>8883</v>
      </c>
      <c r="C44" s="50">
        <v>6329</v>
      </c>
      <c r="D44" s="50">
        <v>2554</v>
      </c>
      <c r="E44" s="50">
        <f>F44+G44</f>
        <v>0</v>
      </c>
      <c r="F44" s="50">
        <v>0</v>
      </c>
      <c r="G44" s="50">
        <v>0</v>
      </c>
    </row>
    <row r="45" spans="1:7" ht="16.5" customHeight="1">
      <c r="A45" s="125" t="s">
        <v>1257</v>
      </c>
      <c r="B45" s="50">
        <f aca="true" t="shared" si="13" ref="B45:G45">SUM(B46:B48)</f>
        <v>11849</v>
      </c>
      <c r="C45" s="50">
        <f t="shared" si="13"/>
        <v>11456</v>
      </c>
      <c r="D45" s="50">
        <f t="shared" si="13"/>
        <v>393</v>
      </c>
      <c r="E45" s="50">
        <f t="shared" si="13"/>
        <v>3390</v>
      </c>
      <c r="F45" s="50">
        <f t="shared" si="13"/>
        <v>3390</v>
      </c>
      <c r="G45" s="50">
        <f t="shared" si="13"/>
        <v>0</v>
      </c>
    </row>
    <row r="46" spans="1:7" ht="16.5" customHeight="1">
      <c r="A46" s="126" t="s">
        <v>1258</v>
      </c>
      <c r="B46" s="50">
        <f>C46+D46</f>
        <v>3638</v>
      </c>
      <c r="C46" s="50">
        <v>3638</v>
      </c>
      <c r="D46" s="50">
        <v>0</v>
      </c>
      <c r="E46" s="50">
        <f>F46+G46</f>
        <v>0</v>
      </c>
      <c r="F46" s="50">
        <v>0</v>
      </c>
      <c r="G46" s="50">
        <v>0</v>
      </c>
    </row>
    <row r="47" spans="1:7" ht="16.5" customHeight="1">
      <c r="A47" s="126" t="s">
        <v>1259</v>
      </c>
      <c r="B47" s="50">
        <f>C47+D47</f>
        <v>0</v>
      </c>
      <c r="C47" s="50">
        <v>0</v>
      </c>
      <c r="D47" s="50">
        <v>0</v>
      </c>
      <c r="E47" s="50">
        <f>F47+G47</f>
        <v>0</v>
      </c>
      <c r="F47" s="50">
        <v>0</v>
      </c>
      <c r="G47" s="50">
        <v>0</v>
      </c>
    </row>
    <row r="48" spans="1:7" ht="16.5" customHeight="1">
      <c r="A48" s="126" t="s">
        <v>1260</v>
      </c>
      <c r="B48" s="50">
        <f>C48+D48</f>
        <v>8211</v>
      </c>
      <c r="C48" s="50">
        <v>7818</v>
      </c>
      <c r="D48" s="50">
        <v>393</v>
      </c>
      <c r="E48" s="50">
        <f>F48+G48</f>
        <v>3390</v>
      </c>
      <c r="F48" s="50">
        <v>3390</v>
      </c>
      <c r="G48" s="50">
        <v>0</v>
      </c>
    </row>
    <row r="49" spans="1:7" ht="16.5" customHeight="1">
      <c r="A49" s="125" t="s">
        <v>1261</v>
      </c>
      <c r="B49" s="50">
        <f aca="true" t="shared" si="14" ref="B49:G49">SUM(B50:B51)</f>
        <v>800</v>
      </c>
      <c r="C49" s="50">
        <f t="shared" si="14"/>
        <v>800</v>
      </c>
      <c r="D49" s="50">
        <f t="shared" si="14"/>
        <v>0</v>
      </c>
      <c r="E49" s="50">
        <f t="shared" si="14"/>
        <v>0</v>
      </c>
      <c r="F49" s="50">
        <f t="shared" si="14"/>
        <v>0</v>
      </c>
      <c r="G49" s="50">
        <f t="shared" si="14"/>
        <v>0</v>
      </c>
    </row>
    <row r="50" spans="1:7" ht="16.5" customHeight="1">
      <c r="A50" s="126" t="s">
        <v>1262</v>
      </c>
      <c r="B50" s="50">
        <f>C50+D50</f>
        <v>800</v>
      </c>
      <c r="C50" s="50">
        <v>800</v>
      </c>
      <c r="D50" s="50">
        <v>0</v>
      </c>
      <c r="E50" s="50">
        <f>F50+G50</f>
        <v>0</v>
      </c>
      <c r="F50" s="50">
        <v>0</v>
      </c>
      <c r="G50" s="50">
        <v>0</v>
      </c>
    </row>
    <row r="51" spans="1:7" ht="16.5" customHeight="1">
      <c r="A51" s="126" t="s">
        <v>1263</v>
      </c>
      <c r="B51" s="50">
        <f>C51+D51</f>
        <v>0</v>
      </c>
      <c r="C51" s="50">
        <v>0</v>
      </c>
      <c r="D51" s="50">
        <v>0</v>
      </c>
      <c r="E51" s="50">
        <f>F51+G51</f>
        <v>0</v>
      </c>
      <c r="F51" s="50">
        <v>0</v>
      </c>
      <c r="G51" s="50">
        <v>0</v>
      </c>
    </row>
    <row r="52" spans="1:7" ht="16.5" customHeight="1">
      <c r="A52" s="125" t="s">
        <v>1264</v>
      </c>
      <c r="B52" s="50">
        <f aca="true" t="shared" si="15" ref="B52:G52">SUM(B53:B57)</f>
        <v>171254</v>
      </c>
      <c r="C52" s="50">
        <f t="shared" si="15"/>
        <v>168243</v>
      </c>
      <c r="D52" s="50">
        <f t="shared" si="15"/>
        <v>3011</v>
      </c>
      <c r="E52" s="50">
        <f t="shared" si="15"/>
        <v>152826</v>
      </c>
      <c r="F52" s="50">
        <f t="shared" si="15"/>
        <v>152826</v>
      </c>
      <c r="G52" s="50">
        <f t="shared" si="15"/>
        <v>0</v>
      </c>
    </row>
    <row r="53" spans="1:7" ht="16.5" customHeight="1">
      <c r="A53" s="126" t="s">
        <v>1265</v>
      </c>
      <c r="B53" s="50">
        <f>C53+D53</f>
        <v>554</v>
      </c>
      <c r="C53" s="50">
        <v>554</v>
      </c>
      <c r="D53" s="50">
        <v>0</v>
      </c>
      <c r="E53" s="50">
        <f>F53+G53</f>
        <v>554</v>
      </c>
      <c r="F53" s="50">
        <v>554</v>
      </c>
      <c r="G53" s="50">
        <v>0</v>
      </c>
    </row>
    <row r="54" spans="1:7" ht="16.5" customHeight="1">
      <c r="A54" s="126" t="s">
        <v>1266</v>
      </c>
      <c r="B54" s="50">
        <f>C54+D54</f>
        <v>2660</v>
      </c>
      <c r="C54" s="50">
        <v>2660</v>
      </c>
      <c r="D54" s="50">
        <v>0</v>
      </c>
      <c r="E54" s="50">
        <f>F54+G54</f>
        <v>1610</v>
      </c>
      <c r="F54" s="50">
        <v>1610</v>
      </c>
      <c r="G54" s="50">
        <v>0</v>
      </c>
    </row>
    <row r="55" spans="1:7" ht="16.5" customHeight="1">
      <c r="A55" s="126" t="s">
        <v>1267</v>
      </c>
      <c r="B55" s="50">
        <f>C55+D55</f>
        <v>20</v>
      </c>
      <c r="C55" s="50">
        <v>20</v>
      </c>
      <c r="D55" s="50">
        <v>0</v>
      </c>
      <c r="E55" s="50">
        <f>F55+G55</f>
        <v>0</v>
      </c>
      <c r="F55" s="50">
        <v>0</v>
      </c>
      <c r="G55" s="50">
        <v>0</v>
      </c>
    </row>
    <row r="56" spans="1:7" ht="16.5" customHeight="1">
      <c r="A56" s="126" t="s">
        <v>1268</v>
      </c>
      <c r="B56" s="50">
        <f>C56+D56</f>
        <v>130146</v>
      </c>
      <c r="C56" s="50">
        <v>130146</v>
      </c>
      <c r="D56" s="50">
        <v>0</v>
      </c>
      <c r="E56" s="50">
        <f>F56+G56</f>
        <v>115799</v>
      </c>
      <c r="F56" s="50">
        <v>115799</v>
      </c>
      <c r="G56" s="50">
        <v>0</v>
      </c>
    </row>
    <row r="57" spans="1:7" ht="16.5" customHeight="1">
      <c r="A57" s="126" t="s">
        <v>1269</v>
      </c>
      <c r="B57" s="50">
        <f>C57+D57</f>
        <v>37874</v>
      </c>
      <c r="C57" s="50">
        <v>34863</v>
      </c>
      <c r="D57" s="50">
        <v>3011</v>
      </c>
      <c r="E57" s="50">
        <f>F57+G57</f>
        <v>34863</v>
      </c>
      <c r="F57" s="50">
        <v>34863</v>
      </c>
      <c r="G57" s="50">
        <v>0</v>
      </c>
    </row>
    <row r="58" spans="1:7" ht="15" customHeight="1">
      <c r="A58" s="125" t="s">
        <v>1270</v>
      </c>
      <c r="B58" s="50">
        <f aca="true" t="shared" si="16" ref="B58:G58">SUM(B59:B60)</f>
        <v>149705</v>
      </c>
      <c r="C58" s="50">
        <f t="shared" si="16"/>
        <v>149705</v>
      </c>
      <c r="D58" s="50">
        <f t="shared" si="16"/>
        <v>0</v>
      </c>
      <c r="E58" s="50">
        <f t="shared" si="16"/>
        <v>0</v>
      </c>
      <c r="F58" s="50">
        <f t="shared" si="16"/>
        <v>0</v>
      </c>
      <c r="G58" s="50">
        <f t="shared" si="16"/>
        <v>0</v>
      </c>
    </row>
    <row r="59" spans="1:7" ht="15" customHeight="1">
      <c r="A59" s="126" t="s">
        <v>1271</v>
      </c>
      <c r="B59" s="50">
        <f>C59+D59</f>
        <v>149705</v>
      </c>
      <c r="C59" s="50">
        <v>149705</v>
      </c>
      <c r="D59" s="50">
        <v>0</v>
      </c>
      <c r="E59" s="50">
        <f>F59+G59</f>
        <v>0</v>
      </c>
      <c r="F59" s="50">
        <v>0</v>
      </c>
      <c r="G59" s="50">
        <v>0</v>
      </c>
    </row>
    <row r="60" spans="1:7" ht="16.5" customHeight="1">
      <c r="A60" s="126" t="s">
        <v>567</v>
      </c>
      <c r="B60" s="50">
        <f>C60+D60</f>
        <v>0</v>
      </c>
      <c r="C60" s="50">
        <v>0</v>
      </c>
      <c r="D60" s="50">
        <v>0</v>
      </c>
      <c r="E60" s="50">
        <f>F60+G60</f>
        <v>0</v>
      </c>
      <c r="F60" s="50">
        <v>0</v>
      </c>
      <c r="G60" s="50">
        <v>0</v>
      </c>
    </row>
    <row r="61" spans="1:7" ht="16.5" customHeight="1">
      <c r="A61" s="125" t="s">
        <v>1272</v>
      </c>
      <c r="B61" s="50">
        <f aca="true" t="shared" si="17" ref="B61:G61">SUM(B62:B65)</f>
        <v>20125</v>
      </c>
      <c r="C61" s="50">
        <f t="shared" si="17"/>
        <v>20125</v>
      </c>
      <c r="D61" s="50">
        <f t="shared" si="17"/>
        <v>0</v>
      </c>
      <c r="E61" s="50">
        <f t="shared" si="17"/>
        <v>0</v>
      </c>
      <c r="F61" s="50">
        <f t="shared" si="17"/>
        <v>0</v>
      </c>
      <c r="G61" s="50">
        <f t="shared" si="17"/>
        <v>0</v>
      </c>
    </row>
    <row r="62" spans="1:7" ht="16.5" customHeight="1">
      <c r="A62" s="126" t="s">
        <v>1273</v>
      </c>
      <c r="B62" s="50">
        <f>C62+D62</f>
        <v>20125</v>
      </c>
      <c r="C62" s="50">
        <v>20125</v>
      </c>
      <c r="D62" s="50">
        <v>0</v>
      </c>
      <c r="E62" s="50">
        <f>F62+G62</f>
        <v>0</v>
      </c>
      <c r="F62" s="50">
        <v>0</v>
      </c>
      <c r="G62" s="50">
        <v>0</v>
      </c>
    </row>
    <row r="63" spans="1:7" ht="16.5" customHeight="1">
      <c r="A63" s="126" t="s">
        <v>1274</v>
      </c>
      <c r="B63" s="50">
        <f>C63+D63</f>
        <v>0</v>
      </c>
      <c r="C63" s="50">
        <v>0</v>
      </c>
      <c r="D63" s="50">
        <v>0</v>
      </c>
      <c r="E63" s="50">
        <f>F63+G63</f>
        <v>0</v>
      </c>
      <c r="F63" s="50">
        <v>0</v>
      </c>
      <c r="G63" s="50">
        <v>0</v>
      </c>
    </row>
    <row r="64" spans="1:7" ht="16.5" customHeight="1">
      <c r="A64" s="126" t="s">
        <v>1275</v>
      </c>
      <c r="B64" s="50">
        <f>C64+D64</f>
        <v>0</v>
      </c>
      <c r="C64" s="50">
        <v>0</v>
      </c>
      <c r="D64" s="50">
        <v>0</v>
      </c>
      <c r="E64" s="50">
        <f>F64+G64</f>
        <v>0</v>
      </c>
      <c r="F64" s="50">
        <v>0</v>
      </c>
      <c r="G64" s="50">
        <v>0</v>
      </c>
    </row>
    <row r="65" spans="1:7" ht="16.5" customHeight="1">
      <c r="A65" s="126" t="s">
        <v>1276</v>
      </c>
      <c r="B65" s="50">
        <f>C65+D65</f>
        <v>0</v>
      </c>
      <c r="C65" s="50">
        <v>0</v>
      </c>
      <c r="D65" s="50">
        <v>0</v>
      </c>
      <c r="E65" s="50">
        <f>F65+G65</f>
        <v>0</v>
      </c>
      <c r="F65" s="50">
        <v>0</v>
      </c>
      <c r="G65" s="50">
        <v>0</v>
      </c>
    </row>
    <row r="66" spans="1:7" ht="16.5" customHeight="1">
      <c r="A66" s="125" t="s">
        <v>1277</v>
      </c>
      <c r="B66" s="50">
        <f aca="true" t="shared" si="18" ref="B66:G66">SUM(B67:B70)</f>
        <v>7267</v>
      </c>
      <c r="C66" s="50">
        <f t="shared" si="18"/>
        <v>5884</v>
      </c>
      <c r="D66" s="50">
        <f t="shared" si="18"/>
        <v>1383</v>
      </c>
      <c r="E66" s="50">
        <f t="shared" si="18"/>
        <v>527</v>
      </c>
      <c r="F66" s="50">
        <f t="shared" si="18"/>
        <v>12</v>
      </c>
      <c r="G66" s="50">
        <f t="shared" si="18"/>
        <v>515</v>
      </c>
    </row>
    <row r="67" spans="1:7" ht="16.5" customHeight="1">
      <c r="A67" s="126" t="s">
        <v>1278</v>
      </c>
      <c r="B67" s="50">
        <f>C67+D67</f>
        <v>0</v>
      </c>
      <c r="C67" s="50">
        <v>0</v>
      </c>
      <c r="D67" s="50">
        <v>0</v>
      </c>
      <c r="E67" s="50">
        <f>F67+G67</f>
        <v>0</v>
      </c>
      <c r="F67" s="50">
        <v>0</v>
      </c>
      <c r="G67" s="50">
        <v>0</v>
      </c>
    </row>
    <row r="68" spans="1:7" ht="16.5" customHeight="1">
      <c r="A68" s="126" t="s">
        <v>1279</v>
      </c>
      <c r="B68" s="50">
        <f>C68+D68</f>
        <v>0</v>
      </c>
      <c r="C68" s="50">
        <v>0</v>
      </c>
      <c r="D68" s="50">
        <v>0</v>
      </c>
      <c r="E68" s="50">
        <f>F68+G68</f>
        <v>0</v>
      </c>
      <c r="F68" s="50">
        <v>0</v>
      </c>
      <c r="G68" s="50">
        <v>0</v>
      </c>
    </row>
    <row r="69" spans="1:7" ht="16.5" customHeight="1">
      <c r="A69" s="126" t="s">
        <v>1280</v>
      </c>
      <c r="B69" s="50">
        <f>C69+D69</f>
        <v>0</v>
      </c>
      <c r="C69" s="50">
        <v>0</v>
      </c>
      <c r="D69" s="50">
        <v>0</v>
      </c>
      <c r="E69" s="50">
        <f>F69+G69</f>
        <v>0</v>
      </c>
      <c r="F69" s="50">
        <v>0</v>
      </c>
      <c r="G69" s="50">
        <v>0</v>
      </c>
    </row>
    <row r="70" spans="1:7" ht="16.5" customHeight="1">
      <c r="A70" s="126" t="s">
        <v>1075</v>
      </c>
      <c r="B70" s="50">
        <f>C70+D70</f>
        <v>7267</v>
      </c>
      <c r="C70" s="50">
        <v>5884</v>
      </c>
      <c r="D70" s="50">
        <v>1383</v>
      </c>
      <c r="E70" s="50">
        <f>F70+G70</f>
        <v>527</v>
      </c>
      <c r="F70" s="50">
        <v>12</v>
      </c>
      <c r="G70" s="50">
        <v>515</v>
      </c>
    </row>
    <row r="71" spans="2:4" ht="16.5" customHeight="1">
      <c r="B71" s="29"/>
      <c r="C71" s="29"/>
      <c r="D71" s="29"/>
    </row>
    <row r="72" spans="2:4" ht="16.5" customHeight="1">
      <c r="B72" s="29"/>
      <c r="C72" s="29"/>
      <c r="D72" s="29"/>
    </row>
    <row r="73" spans="2:4" ht="16.5" customHeight="1">
      <c r="B73" s="29"/>
      <c r="C73" s="29"/>
      <c r="D73" s="29"/>
    </row>
    <row r="74" spans="2:4" ht="16.5" customHeight="1">
      <c r="B74" s="29"/>
      <c r="C74" s="29"/>
      <c r="D74" s="29"/>
    </row>
    <row r="75" spans="2:4" ht="16.5" customHeight="1">
      <c r="B75" s="29"/>
      <c r="C75" s="29"/>
      <c r="D75" s="29"/>
    </row>
    <row r="76" spans="2:4" ht="16.5" customHeight="1">
      <c r="B76" s="29"/>
      <c r="C76" s="29"/>
      <c r="D76" s="29"/>
    </row>
    <row r="77" spans="2:4" ht="16.5" customHeight="1">
      <c r="B77" s="29"/>
      <c r="C77" s="29"/>
      <c r="D77" s="29"/>
    </row>
    <row r="78" spans="2:4" ht="16.5" customHeight="1">
      <c r="B78" s="29"/>
      <c r="C78" s="29"/>
      <c r="D78" s="29"/>
    </row>
    <row r="79" spans="2:4" ht="16.5" customHeight="1">
      <c r="B79" s="29"/>
      <c r="C79" s="29"/>
      <c r="D79" s="29"/>
    </row>
    <row r="80" spans="2:4" ht="16.5" customHeight="1">
      <c r="B80" s="29"/>
      <c r="C80" s="29"/>
      <c r="D80" s="29"/>
    </row>
    <row r="81" spans="2:4" ht="16.5" customHeight="1">
      <c r="B81" s="29"/>
      <c r="C81" s="29"/>
      <c r="D81" s="29"/>
    </row>
    <row r="82" spans="2:4" ht="16.5" customHeight="1">
      <c r="B82" s="29"/>
      <c r="C82" s="29"/>
      <c r="D82" s="29"/>
    </row>
    <row r="83" spans="2:4" ht="16.5" customHeight="1">
      <c r="B83" s="29"/>
      <c r="C83" s="29"/>
      <c r="D83" s="29"/>
    </row>
    <row r="84" spans="2:4" ht="16.5" customHeight="1">
      <c r="B84" s="29"/>
      <c r="C84" s="29"/>
      <c r="D84" s="29"/>
    </row>
    <row r="85" spans="2:4" ht="16.5" customHeight="1">
      <c r="B85" s="29"/>
      <c r="C85" s="29"/>
      <c r="D85" s="29"/>
    </row>
    <row r="86" spans="2:4" ht="16.5" customHeight="1">
      <c r="B86" s="29"/>
      <c r="C86" s="29"/>
      <c r="D86" s="29"/>
    </row>
    <row r="87" spans="2:4" ht="16.5" customHeight="1">
      <c r="B87" s="29"/>
      <c r="C87" s="29"/>
      <c r="D87" s="29"/>
    </row>
    <row r="88" spans="2:4" ht="16.5" customHeight="1">
      <c r="B88" s="29"/>
      <c r="C88" s="29"/>
      <c r="D88" s="29"/>
    </row>
    <row r="89" spans="2:4" ht="16.5" customHeight="1">
      <c r="B89" s="29"/>
      <c r="C89" s="29"/>
      <c r="D89" s="29"/>
    </row>
    <row r="90" spans="2:4" ht="16.5" customHeight="1">
      <c r="B90" s="29"/>
      <c r="C90" s="29"/>
      <c r="D90" s="29"/>
    </row>
    <row r="91" spans="2:4" ht="16.5" customHeight="1">
      <c r="B91" s="29"/>
      <c r="C91" s="29"/>
      <c r="D91" s="29"/>
    </row>
    <row r="92" spans="2:4" ht="16.5" customHeight="1">
      <c r="B92" s="29"/>
      <c r="C92" s="29"/>
      <c r="D92" s="29"/>
    </row>
    <row r="93" spans="2:4" ht="16.5" customHeight="1">
      <c r="B93" s="29"/>
      <c r="C93" s="29"/>
      <c r="D93" s="29"/>
    </row>
    <row r="94" spans="2:4" ht="16.5" customHeight="1">
      <c r="B94" s="29"/>
      <c r="C94" s="29"/>
      <c r="D94" s="29"/>
    </row>
    <row r="95" spans="2:4" ht="16.5" customHeight="1">
      <c r="B95" s="29"/>
      <c r="C95" s="29"/>
      <c r="D95" s="29"/>
    </row>
    <row r="96" spans="2:4" ht="16.5" customHeight="1">
      <c r="B96" s="29"/>
      <c r="C96" s="29"/>
      <c r="D96" s="29"/>
    </row>
    <row r="97" spans="2:4" ht="16.5" customHeight="1">
      <c r="B97" s="29"/>
      <c r="C97" s="29"/>
      <c r="D97" s="29"/>
    </row>
    <row r="98" spans="2:4" ht="16.5" customHeight="1">
      <c r="B98" s="29"/>
      <c r="C98" s="29"/>
      <c r="D98" s="29"/>
    </row>
    <row r="99" spans="2:4" ht="16.5" customHeight="1">
      <c r="B99" s="29"/>
      <c r="C99" s="29"/>
      <c r="D99" s="29"/>
    </row>
    <row r="100" spans="2:4" ht="16.5" customHeight="1">
      <c r="B100" s="29"/>
      <c r="C100" s="29"/>
      <c r="D100" s="29"/>
    </row>
    <row r="101" spans="2:4" ht="16.5" customHeight="1">
      <c r="B101" s="29"/>
      <c r="C101" s="29"/>
      <c r="D101" s="29"/>
    </row>
    <row r="102" spans="2:4" ht="16.5" customHeight="1">
      <c r="B102" s="29"/>
      <c r="C102" s="29"/>
      <c r="D102" s="29"/>
    </row>
    <row r="103" spans="2:4" ht="16.5" customHeight="1">
      <c r="B103" s="29"/>
      <c r="C103" s="29"/>
      <c r="D103" s="29"/>
    </row>
    <row r="104" spans="2:4" ht="16.5" customHeight="1">
      <c r="B104" s="29"/>
      <c r="C104" s="29"/>
      <c r="D104" s="29"/>
    </row>
    <row r="105" spans="2:4" ht="16.5" customHeight="1">
      <c r="B105" s="29"/>
      <c r="C105" s="29"/>
      <c r="D105" s="29"/>
    </row>
    <row r="106" spans="2:4" ht="16.5" customHeight="1">
      <c r="B106" s="29"/>
      <c r="C106" s="29"/>
      <c r="D106" s="29"/>
    </row>
    <row r="107" spans="2:4" ht="15" customHeight="1">
      <c r="B107" s="29"/>
      <c r="C107" s="29"/>
      <c r="D107" s="29"/>
    </row>
    <row r="108" spans="2:4" ht="15" customHeight="1">
      <c r="B108" s="29"/>
      <c r="C108" s="29"/>
      <c r="D108" s="29"/>
    </row>
    <row r="109" spans="2:4" ht="15" customHeight="1">
      <c r="B109" s="29"/>
      <c r="C109" s="29"/>
      <c r="D109" s="29"/>
    </row>
  </sheetData>
  <sheetProtection/>
  <mergeCells count="5">
    <mergeCell ref="A2:G2"/>
    <mergeCell ref="A3:G3"/>
    <mergeCell ref="A4:A5"/>
    <mergeCell ref="B4:B5"/>
    <mergeCell ref="E4:E5"/>
  </mergeCells>
  <printOptions gridLines="1"/>
  <pageMargins left="0.75" right="0.75" top="1" bottom="1" header="0" footer="0"/>
  <pageSetup horizontalDpi="600" verticalDpi="600" orientation="portrait"/>
  <headerFooter scaleWithDoc="0"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92"/>
  <sheetViews>
    <sheetView showGridLines="0" showZeros="0" workbookViewId="0" topLeftCell="A1">
      <selection activeCell="A2" sqref="A2:Q2"/>
    </sheetView>
  </sheetViews>
  <sheetFormatPr defaultColWidth="9.125" defaultRowHeight="14.25"/>
  <cols>
    <col min="1" max="1" width="30.875" style="54" customWidth="1"/>
    <col min="2" max="2" width="12.625" style="115" customWidth="1"/>
    <col min="3" max="4" width="9.25390625" style="8" customWidth="1"/>
    <col min="5" max="5" width="9.125" style="8" customWidth="1"/>
    <col min="6" max="15" width="10.00390625" style="8" customWidth="1"/>
    <col min="16" max="16" width="33.75390625" style="54" customWidth="1"/>
    <col min="17" max="17" width="14.375" style="115" customWidth="1"/>
    <col min="18" max="256" width="9.125" style="54" customWidth="1"/>
  </cols>
  <sheetData>
    <row r="1" spans="1:15" ht="14.25">
      <c r="A1" s="54" t="s">
        <v>1281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7" ht="33.75" customHeight="1">
      <c r="A2" s="113" t="s">
        <v>21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6.5" customHeight="1">
      <c r="A3" s="114" t="s">
        <v>118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6.5" customHeight="1">
      <c r="A4" s="116" t="s">
        <v>61</v>
      </c>
      <c r="B4" s="116" t="s">
        <v>1282</v>
      </c>
      <c r="C4" s="4" t="s">
        <v>1283</v>
      </c>
      <c r="D4" s="4" t="s">
        <v>1284</v>
      </c>
      <c r="E4" s="4" t="s">
        <v>1285</v>
      </c>
      <c r="F4" s="4" t="s">
        <v>1286</v>
      </c>
      <c r="G4" s="4" t="s">
        <v>1287</v>
      </c>
      <c r="H4" s="4" t="s">
        <v>1288</v>
      </c>
      <c r="I4" s="4" t="s">
        <v>1289</v>
      </c>
      <c r="J4" s="4" t="s">
        <v>1290</v>
      </c>
      <c r="K4" s="4" t="s">
        <v>1291</v>
      </c>
      <c r="L4" s="4" t="s">
        <v>1292</v>
      </c>
      <c r="M4" s="4" t="s">
        <v>1293</v>
      </c>
      <c r="N4" s="4" t="s">
        <v>1294</v>
      </c>
      <c r="O4" s="4" t="s">
        <v>1295</v>
      </c>
      <c r="P4" s="116" t="s">
        <v>61</v>
      </c>
      <c r="Q4" s="116" t="s">
        <v>1282</v>
      </c>
    </row>
    <row r="5" spans="1:17" ht="16.5" customHeight="1">
      <c r="A5" s="117" t="s">
        <v>1296</v>
      </c>
      <c r="B5" s="26">
        <v>1438908</v>
      </c>
      <c r="C5" s="26">
        <v>150641</v>
      </c>
      <c r="D5" s="26">
        <v>27295</v>
      </c>
      <c r="E5" s="26">
        <v>12077</v>
      </c>
      <c r="F5" s="26">
        <v>54619</v>
      </c>
      <c r="G5" s="26">
        <v>105631</v>
      </c>
      <c r="H5" s="26">
        <v>82591</v>
      </c>
      <c r="I5" s="26">
        <v>104472</v>
      </c>
      <c r="J5" s="26">
        <v>54273</v>
      </c>
      <c r="K5" s="26">
        <v>58017</v>
      </c>
      <c r="L5" s="26">
        <v>60611</v>
      </c>
      <c r="M5" s="26">
        <v>118352</v>
      </c>
      <c r="N5" s="26">
        <v>35158</v>
      </c>
      <c r="O5" s="26">
        <v>30331</v>
      </c>
      <c r="P5" s="117" t="s">
        <v>1217</v>
      </c>
      <c r="Q5" s="26">
        <v>5317647</v>
      </c>
    </row>
    <row r="6" spans="1:17" ht="16.5" customHeight="1">
      <c r="A6" s="117" t="s">
        <v>1297</v>
      </c>
      <c r="B6" s="26">
        <v>2822766</v>
      </c>
      <c r="C6" s="26">
        <v>56935</v>
      </c>
      <c r="D6" s="26">
        <v>28164</v>
      </c>
      <c r="E6" s="26">
        <v>77469</v>
      </c>
      <c r="F6" s="26">
        <v>30650</v>
      </c>
      <c r="G6" s="26">
        <v>261666</v>
      </c>
      <c r="H6" s="26">
        <v>512230</v>
      </c>
      <c r="I6" s="26">
        <v>285111</v>
      </c>
      <c r="J6" s="26">
        <v>306472</v>
      </c>
      <c r="K6" s="26">
        <v>300586</v>
      </c>
      <c r="L6" s="26">
        <v>319105</v>
      </c>
      <c r="M6" s="26">
        <v>132066</v>
      </c>
      <c r="N6" s="26">
        <v>64084</v>
      </c>
      <c r="O6" s="26">
        <v>150455</v>
      </c>
      <c r="P6" s="117" t="s">
        <v>1298</v>
      </c>
      <c r="Q6" s="26">
        <v>0</v>
      </c>
    </row>
    <row r="7" spans="1:17" ht="16.5" customHeight="1">
      <c r="A7" s="117" t="s">
        <v>1299</v>
      </c>
      <c r="B7" s="26">
        <v>88109</v>
      </c>
      <c r="C7" s="26">
        <v>7547</v>
      </c>
      <c r="D7" s="26">
        <v>4713</v>
      </c>
      <c r="E7" s="26">
        <v>3548</v>
      </c>
      <c r="F7" s="26">
        <v>92</v>
      </c>
      <c r="G7" s="26">
        <v>4103</v>
      </c>
      <c r="H7" s="26">
        <v>11565</v>
      </c>
      <c r="I7" s="26">
        <v>13785</v>
      </c>
      <c r="J7" s="26">
        <v>6456</v>
      </c>
      <c r="K7" s="26">
        <v>10358</v>
      </c>
      <c r="L7" s="26">
        <v>5737</v>
      </c>
      <c r="M7" s="26">
        <v>24616</v>
      </c>
      <c r="N7" s="26">
        <v>-409</v>
      </c>
      <c r="O7" s="26">
        <v>3765</v>
      </c>
      <c r="P7" s="117" t="s">
        <v>1300</v>
      </c>
      <c r="Q7" s="26">
        <v>0</v>
      </c>
    </row>
    <row r="8" spans="1:17" ht="16.5" customHeight="1">
      <c r="A8" s="5" t="s">
        <v>1301</v>
      </c>
      <c r="B8" s="26">
        <v>13684</v>
      </c>
      <c r="C8" s="26">
        <v>832</v>
      </c>
      <c r="D8" s="26">
        <v>145</v>
      </c>
      <c r="E8" s="26">
        <v>1324</v>
      </c>
      <c r="F8" s="26">
        <v>0</v>
      </c>
      <c r="G8" s="26">
        <v>1331</v>
      </c>
      <c r="H8" s="26">
        <v>1334</v>
      </c>
      <c r="I8" s="26">
        <v>707</v>
      </c>
      <c r="J8" s="26">
        <v>683</v>
      </c>
      <c r="K8" s="26">
        <v>785</v>
      </c>
      <c r="L8" s="26">
        <v>792</v>
      </c>
      <c r="M8" s="26">
        <v>2101</v>
      </c>
      <c r="N8" s="26">
        <v>2206</v>
      </c>
      <c r="O8" s="26">
        <v>187</v>
      </c>
      <c r="P8" s="5" t="s">
        <v>1302</v>
      </c>
      <c r="Q8" s="26">
        <v>0</v>
      </c>
    </row>
    <row r="9" spans="1:17" ht="16.5" customHeight="1">
      <c r="A9" s="5" t="s">
        <v>1303</v>
      </c>
      <c r="B9" s="26">
        <v>20859</v>
      </c>
      <c r="C9" s="26">
        <v>86</v>
      </c>
      <c r="D9" s="26">
        <v>0</v>
      </c>
      <c r="E9" s="26">
        <v>254</v>
      </c>
      <c r="F9" s="26">
        <v>0</v>
      </c>
      <c r="G9" s="26">
        <v>1056</v>
      </c>
      <c r="H9" s="26">
        <v>2023</v>
      </c>
      <c r="I9" s="26">
        <v>1338</v>
      </c>
      <c r="J9" s="26">
        <v>965</v>
      </c>
      <c r="K9" s="26">
        <v>1292</v>
      </c>
      <c r="L9" s="26">
        <v>1092</v>
      </c>
      <c r="M9" s="26">
        <v>512</v>
      </c>
      <c r="N9" s="26">
        <v>365</v>
      </c>
      <c r="O9" s="26">
        <v>304</v>
      </c>
      <c r="P9" s="5" t="s">
        <v>1304</v>
      </c>
      <c r="Q9" s="26">
        <v>0</v>
      </c>
    </row>
    <row r="10" spans="1:17" ht="16.5" customHeight="1">
      <c r="A10" s="5" t="s">
        <v>1305</v>
      </c>
      <c r="B10" s="26">
        <v>41405</v>
      </c>
      <c r="C10" s="26">
        <v>555</v>
      </c>
      <c r="D10" s="26">
        <v>156</v>
      </c>
      <c r="E10" s="26">
        <v>594</v>
      </c>
      <c r="F10" s="26">
        <v>0</v>
      </c>
      <c r="G10" s="26">
        <v>6186</v>
      </c>
      <c r="H10" s="26">
        <v>3081</v>
      </c>
      <c r="I10" s="26">
        <v>3928</v>
      </c>
      <c r="J10" s="26">
        <v>2985</v>
      </c>
      <c r="K10" s="26">
        <v>2231</v>
      </c>
      <c r="L10" s="26">
        <v>2629</v>
      </c>
      <c r="M10" s="26">
        <v>3028</v>
      </c>
      <c r="N10" s="26">
        <v>2033</v>
      </c>
      <c r="O10" s="26">
        <v>1234</v>
      </c>
      <c r="P10" s="5" t="s">
        <v>1306</v>
      </c>
      <c r="Q10" s="26">
        <v>0</v>
      </c>
    </row>
    <row r="11" spans="1:17" ht="16.5" customHeight="1">
      <c r="A11" s="5" t="s">
        <v>1307</v>
      </c>
      <c r="B11" s="26">
        <v>14193</v>
      </c>
      <c r="C11" s="26">
        <v>1272</v>
      </c>
      <c r="D11" s="26">
        <v>0</v>
      </c>
      <c r="E11" s="26">
        <v>24</v>
      </c>
      <c r="F11" s="26">
        <v>0</v>
      </c>
      <c r="G11" s="26">
        <v>2</v>
      </c>
      <c r="H11" s="26">
        <v>19</v>
      </c>
      <c r="I11" s="26">
        <v>10</v>
      </c>
      <c r="J11" s="26">
        <v>8</v>
      </c>
      <c r="K11" s="26">
        <v>526</v>
      </c>
      <c r="L11" s="26">
        <v>4</v>
      </c>
      <c r="M11" s="26">
        <v>106</v>
      </c>
      <c r="N11" s="26">
        <v>0</v>
      </c>
      <c r="O11" s="26">
        <v>0</v>
      </c>
      <c r="P11" s="5" t="s">
        <v>1308</v>
      </c>
      <c r="Q11" s="26">
        <v>0</v>
      </c>
    </row>
    <row r="12" spans="1:17" ht="16.5" customHeight="1">
      <c r="A12" s="5" t="s">
        <v>1309</v>
      </c>
      <c r="B12" s="26">
        <v>-29927</v>
      </c>
      <c r="C12" s="26">
        <v>1396</v>
      </c>
      <c r="D12" s="26">
        <v>3612</v>
      </c>
      <c r="E12" s="26">
        <v>762</v>
      </c>
      <c r="F12" s="26">
        <v>-177</v>
      </c>
      <c r="G12" s="26">
        <v>-8036</v>
      </c>
      <c r="H12" s="26">
        <v>3558</v>
      </c>
      <c r="I12" s="26">
        <v>5620</v>
      </c>
      <c r="J12" s="26">
        <v>216</v>
      </c>
      <c r="K12" s="26">
        <v>3867</v>
      </c>
      <c r="L12" s="26">
        <v>-1237</v>
      </c>
      <c r="M12" s="26">
        <v>12970</v>
      </c>
      <c r="N12" s="26">
        <v>-5243</v>
      </c>
      <c r="O12" s="26">
        <v>1606</v>
      </c>
      <c r="P12" s="5" t="s">
        <v>1310</v>
      </c>
      <c r="Q12" s="26">
        <v>0</v>
      </c>
    </row>
    <row r="13" spans="1:17" ht="16.5" customHeight="1">
      <c r="A13" s="5" t="s">
        <v>1311</v>
      </c>
      <c r="B13" s="26">
        <v>27895</v>
      </c>
      <c r="C13" s="26">
        <v>3406</v>
      </c>
      <c r="D13" s="26">
        <v>800</v>
      </c>
      <c r="E13" s="26">
        <v>590</v>
      </c>
      <c r="F13" s="26">
        <v>269</v>
      </c>
      <c r="G13" s="26">
        <v>3564</v>
      </c>
      <c r="H13" s="26">
        <v>1550</v>
      </c>
      <c r="I13" s="26">
        <v>2182</v>
      </c>
      <c r="J13" s="26">
        <v>1599</v>
      </c>
      <c r="K13" s="26">
        <v>1657</v>
      </c>
      <c r="L13" s="26">
        <v>2457</v>
      </c>
      <c r="M13" s="26">
        <v>5899</v>
      </c>
      <c r="N13" s="26">
        <v>230</v>
      </c>
      <c r="O13" s="26">
        <v>434</v>
      </c>
      <c r="P13" s="5" t="s">
        <v>1312</v>
      </c>
      <c r="Q13" s="26">
        <v>0</v>
      </c>
    </row>
    <row r="14" spans="1:17" ht="16.5" customHeight="1">
      <c r="A14" s="117" t="s">
        <v>1313</v>
      </c>
      <c r="B14" s="26">
        <v>1751936</v>
      </c>
      <c r="C14" s="26">
        <v>31581</v>
      </c>
      <c r="D14" s="26">
        <v>8004</v>
      </c>
      <c r="E14" s="26">
        <v>52545</v>
      </c>
      <c r="F14" s="26">
        <v>-5850</v>
      </c>
      <c r="G14" s="26">
        <v>164307</v>
      </c>
      <c r="H14" s="26">
        <v>328422</v>
      </c>
      <c r="I14" s="26">
        <v>177956</v>
      </c>
      <c r="J14" s="26">
        <v>167533</v>
      </c>
      <c r="K14" s="26">
        <v>206407</v>
      </c>
      <c r="L14" s="26">
        <v>215720</v>
      </c>
      <c r="M14" s="26">
        <v>74270</v>
      </c>
      <c r="N14" s="26">
        <v>36821</v>
      </c>
      <c r="O14" s="26">
        <v>96424</v>
      </c>
      <c r="P14" s="117" t="s">
        <v>1314</v>
      </c>
      <c r="Q14" s="26">
        <v>0</v>
      </c>
    </row>
    <row r="15" spans="1:17" ht="16.5" customHeight="1">
      <c r="A15" s="5" t="s">
        <v>1315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208</v>
      </c>
      <c r="I15" s="26">
        <v>0</v>
      </c>
      <c r="J15" s="26">
        <v>0</v>
      </c>
      <c r="K15" s="26">
        <v>0</v>
      </c>
      <c r="L15" s="26">
        <v>2648</v>
      </c>
      <c r="M15" s="26">
        <v>0</v>
      </c>
      <c r="N15" s="26">
        <v>0</v>
      </c>
      <c r="O15" s="26">
        <v>0</v>
      </c>
      <c r="P15" s="5" t="s">
        <v>1316</v>
      </c>
      <c r="Q15" s="26">
        <v>0</v>
      </c>
    </row>
    <row r="16" spans="1:17" ht="16.5" customHeight="1">
      <c r="A16" s="5" t="s">
        <v>1317</v>
      </c>
      <c r="B16" s="26">
        <v>396040</v>
      </c>
      <c r="C16" s="26">
        <v>462</v>
      </c>
      <c r="D16" s="26">
        <v>79</v>
      </c>
      <c r="E16" s="26">
        <v>13274</v>
      </c>
      <c r="F16" s="26">
        <v>0</v>
      </c>
      <c r="G16" s="26">
        <v>28327</v>
      </c>
      <c r="H16" s="26">
        <v>70166</v>
      </c>
      <c r="I16" s="26">
        <v>44408</v>
      </c>
      <c r="J16" s="26">
        <v>37818</v>
      </c>
      <c r="K16" s="26">
        <v>50075</v>
      </c>
      <c r="L16" s="26">
        <v>49773</v>
      </c>
      <c r="M16" s="26">
        <v>19474</v>
      </c>
      <c r="N16" s="26">
        <v>8951</v>
      </c>
      <c r="O16" s="26">
        <v>22212</v>
      </c>
      <c r="P16" s="5" t="s">
        <v>1318</v>
      </c>
      <c r="Q16" s="26">
        <v>0</v>
      </c>
    </row>
    <row r="17" spans="1:17" ht="16.5" customHeight="1">
      <c r="A17" s="5" t="s">
        <v>1319</v>
      </c>
      <c r="B17" s="26">
        <v>136388</v>
      </c>
      <c r="C17" s="26">
        <v>152</v>
      </c>
      <c r="D17" s="26">
        <v>12</v>
      </c>
      <c r="E17" s="26">
        <v>303</v>
      </c>
      <c r="F17" s="26">
        <v>0</v>
      </c>
      <c r="G17" s="26">
        <v>10524</v>
      </c>
      <c r="H17" s="26">
        <v>32729</v>
      </c>
      <c r="I17" s="26">
        <v>16282</v>
      </c>
      <c r="J17" s="26">
        <v>14322</v>
      </c>
      <c r="K17" s="26">
        <v>19425</v>
      </c>
      <c r="L17" s="26">
        <v>20730</v>
      </c>
      <c r="M17" s="26">
        <v>8410</v>
      </c>
      <c r="N17" s="26">
        <v>6812</v>
      </c>
      <c r="O17" s="26">
        <v>3989</v>
      </c>
      <c r="P17" s="5" t="s">
        <v>1320</v>
      </c>
      <c r="Q17" s="26">
        <v>0</v>
      </c>
    </row>
    <row r="18" spans="1:17" ht="16.5" customHeight="1">
      <c r="A18" s="5" t="s">
        <v>1321</v>
      </c>
      <c r="B18" s="26">
        <v>39565</v>
      </c>
      <c r="C18" s="26">
        <v>15</v>
      </c>
      <c r="D18" s="26">
        <v>77</v>
      </c>
      <c r="E18" s="26">
        <v>293</v>
      </c>
      <c r="F18" s="26">
        <v>0</v>
      </c>
      <c r="G18" s="26">
        <v>4692</v>
      </c>
      <c r="H18" s="26">
        <v>8119</v>
      </c>
      <c r="I18" s="26">
        <v>3532</v>
      </c>
      <c r="J18" s="26">
        <v>3204</v>
      </c>
      <c r="K18" s="26">
        <v>3294</v>
      </c>
      <c r="L18" s="26">
        <v>3902</v>
      </c>
      <c r="M18" s="26">
        <v>1026</v>
      </c>
      <c r="N18" s="26">
        <v>193</v>
      </c>
      <c r="O18" s="26">
        <v>116</v>
      </c>
      <c r="P18" s="5" t="s">
        <v>1322</v>
      </c>
      <c r="Q18" s="26">
        <v>0</v>
      </c>
    </row>
    <row r="19" spans="1:17" ht="16.5" customHeight="1">
      <c r="A19" s="5" t="s">
        <v>1323</v>
      </c>
      <c r="B19" s="26">
        <v>350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350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5" t="s">
        <v>1324</v>
      </c>
      <c r="Q19" s="26">
        <v>0</v>
      </c>
    </row>
    <row r="20" spans="1:17" ht="16.5" customHeight="1">
      <c r="A20" s="5" t="s">
        <v>1325</v>
      </c>
      <c r="B20" s="26">
        <v>17354</v>
      </c>
      <c r="C20" s="26">
        <v>0</v>
      </c>
      <c r="D20" s="26">
        <v>0</v>
      </c>
      <c r="E20" s="26">
        <v>0</v>
      </c>
      <c r="F20" s="26">
        <v>0</v>
      </c>
      <c r="G20" s="26">
        <v>429</v>
      </c>
      <c r="H20" s="26">
        <v>235</v>
      </c>
      <c r="I20" s="26">
        <v>166</v>
      </c>
      <c r="J20" s="26">
        <v>1182</v>
      </c>
      <c r="K20" s="26">
        <v>112</v>
      </c>
      <c r="L20" s="26">
        <v>235</v>
      </c>
      <c r="M20" s="26">
        <v>2990</v>
      </c>
      <c r="N20" s="26">
        <v>0</v>
      </c>
      <c r="O20" s="26">
        <v>0</v>
      </c>
      <c r="P20" s="5" t="s">
        <v>1326</v>
      </c>
      <c r="Q20" s="26">
        <v>0</v>
      </c>
    </row>
    <row r="21" spans="1:17" ht="16.5" customHeight="1">
      <c r="A21" s="5" t="s">
        <v>1327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5" t="s">
        <v>1328</v>
      </c>
      <c r="Q21" s="26">
        <v>0</v>
      </c>
    </row>
    <row r="22" spans="1:17" ht="16.5" customHeight="1">
      <c r="A22" s="5" t="s">
        <v>1329</v>
      </c>
      <c r="B22" s="26">
        <v>8908</v>
      </c>
      <c r="C22" s="26">
        <v>261</v>
      </c>
      <c r="D22" s="26">
        <v>8</v>
      </c>
      <c r="E22" s="26">
        <v>170</v>
      </c>
      <c r="F22" s="26">
        <v>0</v>
      </c>
      <c r="G22" s="26">
        <v>715</v>
      </c>
      <c r="H22" s="26">
        <v>1603</v>
      </c>
      <c r="I22" s="26">
        <v>803</v>
      </c>
      <c r="J22" s="26">
        <v>777</v>
      </c>
      <c r="K22" s="26">
        <v>707</v>
      </c>
      <c r="L22" s="26">
        <v>794</v>
      </c>
      <c r="M22" s="26">
        <v>195</v>
      </c>
      <c r="N22" s="26">
        <v>62</v>
      </c>
      <c r="O22" s="26">
        <v>53</v>
      </c>
      <c r="P22" s="5" t="s">
        <v>1330</v>
      </c>
      <c r="Q22" s="26">
        <v>0</v>
      </c>
    </row>
    <row r="23" spans="1:17" ht="16.5" customHeight="1">
      <c r="A23" s="5" t="s">
        <v>1331</v>
      </c>
      <c r="B23" s="26">
        <v>93939</v>
      </c>
      <c r="C23" s="26">
        <v>2087</v>
      </c>
      <c r="D23" s="26">
        <v>296</v>
      </c>
      <c r="E23" s="26">
        <v>1016</v>
      </c>
      <c r="F23" s="26">
        <v>0</v>
      </c>
      <c r="G23" s="26">
        <v>7694</v>
      </c>
      <c r="H23" s="26">
        <v>34481</v>
      </c>
      <c r="I23" s="26">
        <v>7720</v>
      </c>
      <c r="J23" s="26">
        <v>11527</v>
      </c>
      <c r="K23" s="26">
        <v>7058</v>
      </c>
      <c r="L23" s="26">
        <v>9411</v>
      </c>
      <c r="M23" s="26">
        <v>4352</v>
      </c>
      <c r="N23" s="26">
        <v>2000</v>
      </c>
      <c r="O23" s="26">
        <v>2213</v>
      </c>
      <c r="P23" s="5" t="s">
        <v>1332</v>
      </c>
      <c r="Q23" s="26">
        <v>0</v>
      </c>
    </row>
    <row r="24" spans="1:17" ht="16.5" customHeight="1">
      <c r="A24" s="5" t="s">
        <v>1333</v>
      </c>
      <c r="B24" s="26">
        <v>381801</v>
      </c>
      <c r="C24" s="26">
        <v>1811</v>
      </c>
      <c r="D24" s="26">
        <v>89</v>
      </c>
      <c r="E24" s="26">
        <v>28329</v>
      </c>
      <c r="F24" s="26">
        <v>0</v>
      </c>
      <c r="G24" s="26">
        <v>34333</v>
      </c>
      <c r="H24" s="26">
        <v>37209</v>
      </c>
      <c r="I24" s="26">
        <v>26727</v>
      </c>
      <c r="J24" s="26">
        <v>41343</v>
      </c>
      <c r="K24" s="26">
        <v>42141</v>
      </c>
      <c r="L24" s="26">
        <v>29081</v>
      </c>
      <c r="M24" s="26">
        <v>1294</v>
      </c>
      <c r="N24" s="26">
        <v>1553</v>
      </c>
      <c r="O24" s="26">
        <v>42675</v>
      </c>
      <c r="P24" s="5" t="s">
        <v>1334</v>
      </c>
      <c r="Q24" s="26">
        <v>0</v>
      </c>
    </row>
    <row r="25" spans="1:17" ht="16.5" customHeight="1">
      <c r="A25" s="5" t="s">
        <v>1335</v>
      </c>
      <c r="B25" s="26">
        <v>197772</v>
      </c>
      <c r="C25" s="26">
        <v>17</v>
      </c>
      <c r="D25" s="26">
        <v>0</v>
      </c>
      <c r="E25" s="26">
        <v>15</v>
      </c>
      <c r="F25" s="26">
        <v>0</v>
      </c>
      <c r="G25" s="26">
        <v>25942</v>
      </c>
      <c r="H25" s="26">
        <v>44584</v>
      </c>
      <c r="I25" s="26">
        <v>26363</v>
      </c>
      <c r="J25" s="26">
        <v>17887</v>
      </c>
      <c r="K25" s="26">
        <v>26513</v>
      </c>
      <c r="L25" s="26">
        <v>35176</v>
      </c>
      <c r="M25" s="26">
        <v>8</v>
      </c>
      <c r="N25" s="26">
        <v>10</v>
      </c>
      <c r="O25" s="26">
        <v>8</v>
      </c>
      <c r="P25" s="5" t="s">
        <v>1336</v>
      </c>
      <c r="Q25" s="26">
        <v>0</v>
      </c>
    </row>
    <row r="26" spans="1:17" ht="16.5" customHeight="1">
      <c r="A26" s="5" t="s">
        <v>1337</v>
      </c>
      <c r="B26" s="26">
        <v>22514</v>
      </c>
      <c r="C26" s="26">
        <v>203</v>
      </c>
      <c r="D26" s="26">
        <v>11</v>
      </c>
      <c r="E26" s="26">
        <v>555</v>
      </c>
      <c r="F26" s="26">
        <v>0</v>
      </c>
      <c r="G26" s="26">
        <v>1970</v>
      </c>
      <c r="H26" s="26">
        <v>7193</v>
      </c>
      <c r="I26" s="26">
        <v>2241</v>
      </c>
      <c r="J26" s="26">
        <v>2105</v>
      </c>
      <c r="K26" s="26">
        <v>2161</v>
      </c>
      <c r="L26" s="26">
        <v>3222</v>
      </c>
      <c r="M26" s="26">
        <v>931</v>
      </c>
      <c r="N26" s="26">
        <v>792</v>
      </c>
      <c r="O26" s="26">
        <v>1021</v>
      </c>
      <c r="P26" s="5" t="s">
        <v>1338</v>
      </c>
      <c r="Q26" s="26">
        <v>0</v>
      </c>
    </row>
    <row r="27" spans="1:17" ht="16.5" customHeight="1">
      <c r="A27" s="5" t="s">
        <v>1339</v>
      </c>
      <c r="B27" s="26">
        <v>25338</v>
      </c>
      <c r="C27" s="26">
        <v>840</v>
      </c>
      <c r="D27" s="26">
        <v>0</v>
      </c>
      <c r="E27" s="26">
        <v>0</v>
      </c>
      <c r="F27" s="26">
        <v>0</v>
      </c>
      <c r="G27" s="26">
        <v>3433</v>
      </c>
      <c r="H27" s="26">
        <v>3075</v>
      </c>
      <c r="I27" s="26">
        <v>5083</v>
      </c>
      <c r="J27" s="26">
        <v>1951</v>
      </c>
      <c r="K27" s="26">
        <v>4617</v>
      </c>
      <c r="L27" s="26">
        <v>6339</v>
      </c>
      <c r="M27" s="26">
        <v>0</v>
      </c>
      <c r="N27" s="26">
        <v>0</v>
      </c>
      <c r="O27" s="26">
        <v>0</v>
      </c>
      <c r="P27" s="5" t="s">
        <v>1340</v>
      </c>
      <c r="Q27" s="26">
        <v>0</v>
      </c>
    </row>
    <row r="28" spans="1:17" ht="16.5" customHeight="1">
      <c r="A28" s="5" t="s">
        <v>1341</v>
      </c>
      <c r="B28" s="26">
        <v>21635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6850</v>
      </c>
      <c r="I28" s="26">
        <v>3030</v>
      </c>
      <c r="J28" s="26">
        <v>145</v>
      </c>
      <c r="K28" s="26">
        <v>3025</v>
      </c>
      <c r="L28" s="26">
        <v>5571</v>
      </c>
      <c r="M28" s="26">
        <v>608</v>
      </c>
      <c r="N28" s="26">
        <v>128</v>
      </c>
      <c r="O28" s="26">
        <v>2278</v>
      </c>
      <c r="P28" s="5" t="s">
        <v>1342</v>
      </c>
      <c r="Q28" s="26">
        <v>0</v>
      </c>
    </row>
    <row r="29" spans="1:17" ht="16.5" customHeight="1">
      <c r="A29" s="5" t="s">
        <v>1343</v>
      </c>
      <c r="B29" s="26">
        <v>159881</v>
      </c>
      <c r="C29" s="26">
        <v>379</v>
      </c>
      <c r="D29" s="26">
        <v>195</v>
      </c>
      <c r="E29" s="26">
        <v>5092</v>
      </c>
      <c r="F29" s="26">
        <v>0</v>
      </c>
      <c r="G29" s="26">
        <v>17135</v>
      </c>
      <c r="H29" s="26">
        <v>20539</v>
      </c>
      <c r="I29" s="26">
        <v>18226</v>
      </c>
      <c r="J29" s="26">
        <v>16318</v>
      </c>
      <c r="K29" s="26">
        <v>21820</v>
      </c>
      <c r="L29" s="26">
        <v>18848</v>
      </c>
      <c r="M29" s="26">
        <v>4082</v>
      </c>
      <c r="N29" s="26">
        <v>3462</v>
      </c>
      <c r="O29" s="26">
        <v>11171</v>
      </c>
      <c r="P29" s="5" t="s">
        <v>1344</v>
      </c>
      <c r="Q29" s="26">
        <v>0</v>
      </c>
    </row>
    <row r="30" spans="1:17" ht="16.5" customHeight="1">
      <c r="A30" s="5" t="s">
        <v>1345</v>
      </c>
      <c r="B30" s="26">
        <v>9890</v>
      </c>
      <c r="C30" s="26">
        <v>0</v>
      </c>
      <c r="D30" s="26">
        <v>0</v>
      </c>
      <c r="E30" s="26">
        <v>100</v>
      </c>
      <c r="F30" s="26">
        <v>0</v>
      </c>
      <c r="G30" s="26">
        <v>1287</v>
      </c>
      <c r="H30" s="26">
        <v>2120</v>
      </c>
      <c r="I30" s="26">
        <v>1258</v>
      </c>
      <c r="J30" s="26">
        <v>1148</v>
      </c>
      <c r="K30" s="26">
        <v>1294</v>
      </c>
      <c r="L30" s="26">
        <v>1375</v>
      </c>
      <c r="M30" s="26">
        <v>679</v>
      </c>
      <c r="N30" s="26">
        <v>469</v>
      </c>
      <c r="O30" s="26">
        <v>160</v>
      </c>
      <c r="P30" s="5" t="s">
        <v>1346</v>
      </c>
      <c r="Q30" s="26">
        <v>0</v>
      </c>
    </row>
    <row r="31" spans="1:17" ht="16.5" customHeight="1">
      <c r="A31" s="5" t="s">
        <v>1347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5" t="s">
        <v>1348</v>
      </c>
      <c r="Q31" s="26">
        <v>0</v>
      </c>
    </row>
    <row r="32" spans="1:17" ht="16.5" customHeight="1">
      <c r="A32" s="5" t="s">
        <v>1349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5" t="s">
        <v>1350</v>
      </c>
      <c r="Q32" s="26">
        <v>0</v>
      </c>
    </row>
    <row r="33" spans="1:17" ht="16.5" customHeight="1">
      <c r="A33" s="5" t="s">
        <v>1351</v>
      </c>
      <c r="B33" s="26">
        <v>28929</v>
      </c>
      <c r="C33" s="26">
        <v>327</v>
      </c>
      <c r="D33" s="26">
        <v>0</v>
      </c>
      <c r="E33" s="26">
        <v>759</v>
      </c>
      <c r="F33" s="26">
        <v>0</v>
      </c>
      <c r="G33" s="26">
        <v>1612</v>
      </c>
      <c r="H33" s="26">
        <v>16993</v>
      </c>
      <c r="I33" s="26">
        <v>1325</v>
      </c>
      <c r="J33" s="26">
        <v>1450</v>
      </c>
      <c r="K33" s="26">
        <v>1833</v>
      </c>
      <c r="L33" s="26">
        <v>1393</v>
      </c>
      <c r="M33" s="26">
        <v>1049</v>
      </c>
      <c r="N33" s="26">
        <v>982</v>
      </c>
      <c r="O33" s="26">
        <v>1111</v>
      </c>
      <c r="P33" s="5" t="s">
        <v>1352</v>
      </c>
      <c r="Q33" s="26">
        <v>0</v>
      </c>
    </row>
    <row r="34" spans="1:17" ht="16.5" customHeight="1">
      <c r="A34" s="5" t="s">
        <v>1353</v>
      </c>
      <c r="B34" s="26">
        <v>211632</v>
      </c>
      <c r="C34" s="26">
        <v>25027</v>
      </c>
      <c r="D34" s="26">
        <v>7237</v>
      </c>
      <c r="E34" s="26">
        <v>2639</v>
      </c>
      <c r="F34" s="26">
        <v>-5850</v>
      </c>
      <c r="G34" s="26">
        <v>26214</v>
      </c>
      <c r="H34" s="26">
        <v>41968</v>
      </c>
      <c r="I34" s="26">
        <v>20792</v>
      </c>
      <c r="J34" s="26">
        <v>16356</v>
      </c>
      <c r="K34" s="26">
        <v>22332</v>
      </c>
      <c r="L34" s="26">
        <v>27222</v>
      </c>
      <c r="M34" s="26">
        <v>29172</v>
      </c>
      <c r="N34" s="26">
        <v>11407</v>
      </c>
      <c r="O34" s="26">
        <v>9417</v>
      </c>
      <c r="P34" s="5" t="s">
        <v>1354</v>
      </c>
      <c r="Q34" s="26">
        <v>0</v>
      </c>
    </row>
    <row r="35" spans="1:17" ht="16.5" customHeight="1">
      <c r="A35" s="117" t="s">
        <v>1355</v>
      </c>
      <c r="B35" s="26">
        <v>982721</v>
      </c>
      <c r="C35" s="26">
        <v>17807</v>
      </c>
      <c r="D35" s="26">
        <v>15447</v>
      </c>
      <c r="E35" s="26">
        <v>21376</v>
      </c>
      <c r="F35" s="26">
        <v>36408</v>
      </c>
      <c r="G35" s="26">
        <v>93256</v>
      </c>
      <c r="H35" s="26">
        <v>172243</v>
      </c>
      <c r="I35" s="26">
        <v>93370</v>
      </c>
      <c r="J35" s="26">
        <v>132483</v>
      </c>
      <c r="K35" s="26">
        <v>83821</v>
      </c>
      <c r="L35" s="26">
        <v>97648</v>
      </c>
      <c r="M35" s="26">
        <v>33180</v>
      </c>
      <c r="N35" s="26">
        <v>27672</v>
      </c>
      <c r="O35" s="26">
        <v>50266</v>
      </c>
      <c r="P35" s="117" t="s">
        <v>1356</v>
      </c>
      <c r="Q35" s="26">
        <v>0</v>
      </c>
    </row>
    <row r="36" spans="1:17" ht="16.5" customHeight="1">
      <c r="A36" s="5" t="s">
        <v>1357</v>
      </c>
      <c r="B36" s="26">
        <v>18238</v>
      </c>
      <c r="C36" s="26">
        <v>976</v>
      </c>
      <c r="D36" s="26">
        <v>171</v>
      </c>
      <c r="E36" s="26">
        <v>203</v>
      </c>
      <c r="F36" s="26">
        <v>2525</v>
      </c>
      <c r="G36" s="26">
        <v>991</v>
      </c>
      <c r="H36" s="26">
        <v>1586</v>
      </c>
      <c r="I36" s="26">
        <v>1276</v>
      </c>
      <c r="J36" s="26">
        <v>2185</v>
      </c>
      <c r="K36" s="26">
        <v>1936</v>
      </c>
      <c r="L36" s="26">
        <v>909</v>
      </c>
      <c r="M36" s="26">
        <v>952</v>
      </c>
      <c r="N36" s="26">
        <v>1409</v>
      </c>
      <c r="O36" s="26">
        <v>1892</v>
      </c>
      <c r="P36" s="5" t="s">
        <v>1357</v>
      </c>
      <c r="Q36" s="26">
        <v>0</v>
      </c>
    </row>
    <row r="37" spans="1:17" ht="16.5" customHeight="1">
      <c r="A37" s="5" t="s">
        <v>1358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5" t="s">
        <v>1358</v>
      </c>
      <c r="Q37" s="26">
        <v>0</v>
      </c>
    </row>
    <row r="38" spans="1:17" ht="16.5" customHeight="1">
      <c r="A38" s="5" t="s">
        <v>1359</v>
      </c>
      <c r="B38" s="26">
        <v>246</v>
      </c>
      <c r="C38" s="26">
        <v>0</v>
      </c>
      <c r="D38" s="26">
        <v>0</v>
      </c>
      <c r="E38" s="26">
        <v>0</v>
      </c>
      <c r="F38" s="26">
        <v>0</v>
      </c>
      <c r="G38" s="26">
        <v>2</v>
      </c>
      <c r="H38" s="26">
        <v>203</v>
      </c>
      <c r="I38" s="26">
        <v>2</v>
      </c>
      <c r="J38" s="26">
        <v>1</v>
      </c>
      <c r="K38" s="26">
        <v>2</v>
      </c>
      <c r="L38" s="26">
        <v>2</v>
      </c>
      <c r="M38" s="26">
        <v>3</v>
      </c>
      <c r="N38" s="26">
        <v>0</v>
      </c>
      <c r="O38" s="26">
        <v>1</v>
      </c>
      <c r="P38" s="5" t="s">
        <v>1359</v>
      </c>
      <c r="Q38" s="26">
        <v>0</v>
      </c>
    </row>
    <row r="39" spans="1:17" ht="16.5" customHeight="1">
      <c r="A39" s="5" t="s">
        <v>1360</v>
      </c>
      <c r="B39" s="26">
        <v>9239</v>
      </c>
      <c r="C39" s="26">
        <v>32</v>
      </c>
      <c r="D39" s="26">
        <v>8</v>
      </c>
      <c r="E39" s="26">
        <v>78</v>
      </c>
      <c r="F39" s="26">
        <v>0</v>
      </c>
      <c r="G39" s="26">
        <v>377</v>
      </c>
      <c r="H39" s="26">
        <v>1929</v>
      </c>
      <c r="I39" s="26">
        <v>328</v>
      </c>
      <c r="J39" s="26">
        <v>199</v>
      </c>
      <c r="K39" s="26">
        <v>1678</v>
      </c>
      <c r="L39" s="26">
        <v>568</v>
      </c>
      <c r="M39" s="26">
        <v>303</v>
      </c>
      <c r="N39" s="26">
        <v>16</v>
      </c>
      <c r="O39" s="26">
        <v>138</v>
      </c>
      <c r="P39" s="5" t="s">
        <v>1360</v>
      </c>
      <c r="Q39" s="26">
        <v>0</v>
      </c>
    </row>
    <row r="40" spans="1:17" ht="16.5" customHeight="1">
      <c r="A40" s="5" t="s">
        <v>1361</v>
      </c>
      <c r="B40" s="26">
        <v>39564</v>
      </c>
      <c r="C40" s="26">
        <v>614</v>
      </c>
      <c r="D40" s="26">
        <v>208</v>
      </c>
      <c r="E40" s="26">
        <v>554</v>
      </c>
      <c r="F40" s="26">
        <v>0</v>
      </c>
      <c r="G40" s="26">
        <v>3377</v>
      </c>
      <c r="H40" s="26">
        <v>9953</v>
      </c>
      <c r="I40" s="26">
        <v>3047</v>
      </c>
      <c r="J40" s="26">
        <v>2401</v>
      </c>
      <c r="K40" s="26">
        <v>4466</v>
      </c>
      <c r="L40" s="26">
        <v>3032</v>
      </c>
      <c r="M40" s="26">
        <v>2448</v>
      </c>
      <c r="N40" s="26">
        <v>908</v>
      </c>
      <c r="O40" s="26">
        <v>1795</v>
      </c>
      <c r="P40" s="5" t="s">
        <v>1361</v>
      </c>
      <c r="Q40" s="26">
        <v>0</v>
      </c>
    </row>
    <row r="41" spans="1:17" ht="16.5" customHeight="1">
      <c r="A41" s="5" t="s">
        <v>1362</v>
      </c>
      <c r="B41" s="26">
        <v>15701</v>
      </c>
      <c r="C41" s="26">
        <v>3504</v>
      </c>
      <c r="D41" s="26">
        <v>13</v>
      </c>
      <c r="E41" s="26">
        <v>435</v>
      </c>
      <c r="F41" s="26">
        <v>5886</v>
      </c>
      <c r="G41" s="26">
        <v>977</v>
      </c>
      <c r="H41" s="26">
        <v>2574</v>
      </c>
      <c r="I41" s="26">
        <v>1834</v>
      </c>
      <c r="J41" s="26">
        <v>1178</v>
      </c>
      <c r="K41" s="26">
        <v>945</v>
      </c>
      <c r="L41" s="26">
        <v>1767</v>
      </c>
      <c r="M41" s="26">
        <v>609</v>
      </c>
      <c r="N41" s="26">
        <v>1767</v>
      </c>
      <c r="O41" s="26">
        <v>462</v>
      </c>
      <c r="P41" s="5" t="s">
        <v>1362</v>
      </c>
      <c r="Q41" s="26">
        <v>0</v>
      </c>
    </row>
    <row r="42" spans="1:17" ht="16.5" customHeight="1">
      <c r="A42" s="5" t="s">
        <v>1363</v>
      </c>
      <c r="B42" s="26">
        <v>14443</v>
      </c>
      <c r="C42" s="26">
        <v>58</v>
      </c>
      <c r="D42" s="26">
        <v>546</v>
      </c>
      <c r="E42" s="26">
        <v>240</v>
      </c>
      <c r="F42" s="26">
        <v>0</v>
      </c>
      <c r="G42" s="26">
        <v>1321</v>
      </c>
      <c r="H42" s="26">
        <v>4629</v>
      </c>
      <c r="I42" s="26">
        <v>1879</v>
      </c>
      <c r="J42" s="26">
        <v>802</v>
      </c>
      <c r="K42" s="26">
        <v>530</v>
      </c>
      <c r="L42" s="26">
        <v>1369</v>
      </c>
      <c r="M42" s="26">
        <v>239</v>
      </c>
      <c r="N42" s="26">
        <v>139</v>
      </c>
      <c r="O42" s="26">
        <v>237</v>
      </c>
      <c r="P42" s="5" t="s">
        <v>1363</v>
      </c>
      <c r="Q42" s="26">
        <v>0</v>
      </c>
    </row>
    <row r="43" spans="1:17" ht="16.5" customHeight="1">
      <c r="A43" s="5" t="s">
        <v>1364</v>
      </c>
      <c r="B43" s="26">
        <v>70755</v>
      </c>
      <c r="C43" s="26">
        <v>2180</v>
      </c>
      <c r="D43" s="26">
        <v>916</v>
      </c>
      <c r="E43" s="26">
        <v>3119</v>
      </c>
      <c r="F43" s="26">
        <v>35</v>
      </c>
      <c r="G43" s="26">
        <v>8175</v>
      </c>
      <c r="H43" s="26">
        <v>12997</v>
      </c>
      <c r="I43" s="26">
        <v>6414</v>
      </c>
      <c r="J43" s="26">
        <v>6331</v>
      </c>
      <c r="K43" s="26">
        <v>7645</v>
      </c>
      <c r="L43" s="26">
        <v>7753</v>
      </c>
      <c r="M43" s="26">
        <v>8833</v>
      </c>
      <c r="N43" s="26">
        <v>2675</v>
      </c>
      <c r="O43" s="26">
        <v>4843</v>
      </c>
      <c r="P43" s="5" t="s">
        <v>1364</v>
      </c>
      <c r="Q43" s="26">
        <v>0</v>
      </c>
    </row>
    <row r="44" spans="1:17" ht="16.5" customHeight="1">
      <c r="A44" s="5" t="s">
        <v>1365</v>
      </c>
      <c r="B44" s="26">
        <v>84496</v>
      </c>
      <c r="C44" s="26">
        <v>1298</v>
      </c>
      <c r="D44" s="26">
        <v>527</v>
      </c>
      <c r="E44" s="26">
        <v>1274</v>
      </c>
      <c r="F44" s="26">
        <v>0</v>
      </c>
      <c r="G44" s="26">
        <v>7665</v>
      </c>
      <c r="H44" s="26">
        <v>11733</v>
      </c>
      <c r="I44" s="26">
        <v>13075</v>
      </c>
      <c r="J44" s="26">
        <v>5359</v>
      </c>
      <c r="K44" s="26">
        <v>8315</v>
      </c>
      <c r="L44" s="26">
        <v>13087</v>
      </c>
      <c r="M44" s="26">
        <v>5672</v>
      </c>
      <c r="N44" s="26">
        <v>3658</v>
      </c>
      <c r="O44" s="26">
        <v>3809</v>
      </c>
      <c r="P44" s="5" t="s">
        <v>1365</v>
      </c>
      <c r="Q44" s="26">
        <v>0</v>
      </c>
    </row>
    <row r="45" spans="1:17" ht="16.5" customHeight="1">
      <c r="A45" s="5" t="s">
        <v>1366</v>
      </c>
      <c r="B45" s="26">
        <v>61343</v>
      </c>
      <c r="C45" s="26">
        <v>1374</v>
      </c>
      <c r="D45" s="26">
        <v>6913</v>
      </c>
      <c r="E45" s="26">
        <v>882</v>
      </c>
      <c r="F45" s="26">
        <v>0</v>
      </c>
      <c r="G45" s="26">
        <v>11329</v>
      </c>
      <c r="H45" s="26">
        <v>8080</v>
      </c>
      <c r="I45" s="26">
        <v>2659</v>
      </c>
      <c r="J45" s="26">
        <v>2141</v>
      </c>
      <c r="K45" s="26">
        <v>3367</v>
      </c>
      <c r="L45" s="26">
        <v>7171</v>
      </c>
      <c r="M45" s="26">
        <v>1343</v>
      </c>
      <c r="N45" s="26">
        <v>4123</v>
      </c>
      <c r="O45" s="26">
        <v>3427</v>
      </c>
      <c r="P45" s="5" t="s">
        <v>1366</v>
      </c>
      <c r="Q45" s="26">
        <v>0</v>
      </c>
    </row>
    <row r="46" spans="1:17" ht="16.5" customHeight="1">
      <c r="A46" s="5" t="s">
        <v>1367</v>
      </c>
      <c r="B46" s="26">
        <v>6879</v>
      </c>
      <c r="C46" s="26">
        <v>102</v>
      </c>
      <c r="D46" s="26">
        <v>1023</v>
      </c>
      <c r="E46" s="26">
        <v>246</v>
      </c>
      <c r="F46" s="26">
        <v>0</v>
      </c>
      <c r="G46" s="26">
        <v>983</v>
      </c>
      <c r="H46" s="26">
        <v>1191</v>
      </c>
      <c r="I46" s="26">
        <v>1085</v>
      </c>
      <c r="J46" s="26">
        <v>846</v>
      </c>
      <c r="K46" s="26">
        <v>715</v>
      </c>
      <c r="L46" s="26">
        <v>1116</v>
      </c>
      <c r="M46" s="26">
        <v>835</v>
      </c>
      <c r="N46" s="26">
        <v>355</v>
      </c>
      <c r="O46" s="26">
        <v>435</v>
      </c>
      <c r="P46" s="5" t="s">
        <v>1367</v>
      </c>
      <c r="Q46" s="26">
        <v>0</v>
      </c>
    </row>
    <row r="47" spans="1:17" ht="16.5" customHeight="1">
      <c r="A47" s="5" t="s">
        <v>1368</v>
      </c>
      <c r="B47" s="26">
        <v>364520</v>
      </c>
      <c r="C47" s="26">
        <v>2402</v>
      </c>
      <c r="D47" s="26">
        <v>300</v>
      </c>
      <c r="E47" s="26">
        <v>6641</v>
      </c>
      <c r="F47" s="26">
        <v>564</v>
      </c>
      <c r="G47" s="26">
        <v>32785</v>
      </c>
      <c r="H47" s="26">
        <v>60695</v>
      </c>
      <c r="I47" s="26">
        <v>41836</v>
      </c>
      <c r="J47" s="26">
        <v>77132</v>
      </c>
      <c r="K47" s="26">
        <v>38590</v>
      </c>
      <c r="L47" s="26">
        <v>38175</v>
      </c>
      <c r="M47" s="26">
        <v>2569</v>
      </c>
      <c r="N47" s="26">
        <v>3978</v>
      </c>
      <c r="O47" s="26">
        <v>20648</v>
      </c>
      <c r="P47" s="5" t="s">
        <v>1368</v>
      </c>
      <c r="Q47" s="26">
        <v>0</v>
      </c>
    </row>
    <row r="48" spans="1:17" ht="16.5" customHeight="1">
      <c r="A48" s="5" t="s">
        <v>1369</v>
      </c>
      <c r="B48" s="26">
        <v>125071</v>
      </c>
      <c r="C48" s="26">
        <v>182</v>
      </c>
      <c r="D48" s="26">
        <v>23</v>
      </c>
      <c r="E48" s="26">
        <v>483</v>
      </c>
      <c r="F48" s="26">
        <v>12570</v>
      </c>
      <c r="G48" s="26">
        <v>3506</v>
      </c>
      <c r="H48" s="26">
        <v>19319</v>
      </c>
      <c r="I48" s="26">
        <v>4136</v>
      </c>
      <c r="J48" s="26">
        <v>15667</v>
      </c>
      <c r="K48" s="26">
        <v>3213</v>
      </c>
      <c r="L48" s="26">
        <v>4085</v>
      </c>
      <c r="M48" s="26">
        <v>106</v>
      </c>
      <c r="N48" s="26">
        <v>4791</v>
      </c>
      <c r="O48" s="26">
        <v>4493</v>
      </c>
      <c r="P48" s="5" t="s">
        <v>1369</v>
      </c>
      <c r="Q48" s="26">
        <v>0</v>
      </c>
    </row>
    <row r="49" spans="1:17" ht="16.5" customHeight="1">
      <c r="A49" s="5" t="s">
        <v>1370</v>
      </c>
      <c r="B49" s="26">
        <v>14311</v>
      </c>
      <c r="C49" s="26">
        <v>678</v>
      </c>
      <c r="D49" s="26">
        <v>68</v>
      </c>
      <c r="E49" s="26">
        <v>6</v>
      </c>
      <c r="F49" s="26">
        <v>4025</v>
      </c>
      <c r="G49" s="26">
        <v>1736</v>
      </c>
      <c r="H49" s="26">
        <v>1950</v>
      </c>
      <c r="I49" s="26">
        <v>1446</v>
      </c>
      <c r="J49" s="26">
        <v>4330</v>
      </c>
      <c r="K49" s="26">
        <v>1812</v>
      </c>
      <c r="L49" s="26">
        <v>1495</v>
      </c>
      <c r="M49" s="26">
        <v>400</v>
      </c>
      <c r="N49" s="26">
        <v>1008</v>
      </c>
      <c r="O49" s="26">
        <v>669</v>
      </c>
      <c r="P49" s="5" t="s">
        <v>1370</v>
      </c>
      <c r="Q49" s="26">
        <v>0</v>
      </c>
    </row>
    <row r="50" spans="1:17" ht="16.5" customHeight="1">
      <c r="A50" s="5" t="s">
        <v>1371</v>
      </c>
      <c r="B50" s="26">
        <v>16560</v>
      </c>
      <c r="C50" s="26">
        <v>969</v>
      </c>
      <c r="D50" s="26">
        <v>924</v>
      </c>
      <c r="E50" s="26">
        <v>141</v>
      </c>
      <c r="F50" s="26">
        <v>10197</v>
      </c>
      <c r="G50" s="26">
        <v>729</v>
      </c>
      <c r="H50" s="26">
        <v>1700</v>
      </c>
      <c r="I50" s="26">
        <v>1092</v>
      </c>
      <c r="J50" s="26">
        <v>586</v>
      </c>
      <c r="K50" s="26">
        <v>749</v>
      </c>
      <c r="L50" s="26">
        <v>306</v>
      </c>
      <c r="M50" s="26">
        <v>374</v>
      </c>
      <c r="N50" s="26">
        <v>983</v>
      </c>
      <c r="O50" s="26">
        <v>328</v>
      </c>
      <c r="P50" s="5" t="s">
        <v>1371</v>
      </c>
      <c r="Q50" s="26">
        <v>0</v>
      </c>
    </row>
    <row r="51" spans="1:17" ht="16.5" customHeight="1">
      <c r="A51" s="5" t="s">
        <v>1372</v>
      </c>
      <c r="B51" s="26">
        <v>623</v>
      </c>
      <c r="C51" s="26">
        <v>54</v>
      </c>
      <c r="D51" s="26">
        <v>28</v>
      </c>
      <c r="E51" s="26">
        <v>0</v>
      </c>
      <c r="F51" s="26">
        <v>0</v>
      </c>
      <c r="G51" s="26">
        <v>50</v>
      </c>
      <c r="H51" s="26">
        <v>8</v>
      </c>
      <c r="I51" s="26">
        <v>43</v>
      </c>
      <c r="J51" s="26">
        <v>282</v>
      </c>
      <c r="K51" s="26">
        <v>0</v>
      </c>
      <c r="L51" s="26">
        <v>77</v>
      </c>
      <c r="M51" s="26">
        <v>19</v>
      </c>
      <c r="N51" s="26">
        <v>0</v>
      </c>
      <c r="O51" s="26">
        <v>12</v>
      </c>
      <c r="P51" s="5" t="s">
        <v>1372</v>
      </c>
      <c r="Q51" s="26">
        <v>0</v>
      </c>
    </row>
    <row r="52" spans="1:17" ht="16.5" customHeight="1">
      <c r="A52" s="5" t="s">
        <v>1373</v>
      </c>
      <c r="B52" s="26">
        <v>19469</v>
      </c>
      <c r="C52" s="26">
        <v>0</v>
      </c>
      <c r="D52" s="26">
        <v>0</v>
      </c>
      <c r="E52" s="26">
        <v>0</v>
      </c>
      <c r="F52" s="26">
        <v>0</v>
      </c>
      <c r="G52" s="26">
        <v>2322</v>
      </c>
      <c r="H52" s="26">
        <v>9051</v>
      </c>
      <c r="I52" s="26">
        <v>1042</v>
      </c>
      <c r="J52" s="26">
        <v>2858</v>
      </c>
      <c r="K52" s="26">
        <v>1000</v>
      </c>
      <c r="L52" s="26">
        <v>2191</v>
      </c>
      <c r="M52" s="26">
        <v>0</v>
      </c>
      <c r="N52" s="26">
        <v>0</v>
      </c>
      <c r="O52" s="26">
        <v>0</v>
      </c>
      <c r="P52" s="5" t="s">
        <v>1373</v>
      </c>
      <c r="Q52" s="26">
        <v>0</v>
      </c>
    </row>
    <row r="53" spans="1:17" ht="16.5" customHeight="1">
      <c r="A53" s="5" t="s">
        <v>1374</v>
      </c>
      <c r="B53" s="26">
        <v>105415</v>
      </c>
      <c r="C53" s="26">
        <v>3230</v>
      </c>
      <c r="D53" s="26">
        <v>3779</v>
      </c>
      <c r="E53" s="26">
        <v>7043</v>
      </c>
      <c r="F53" s="26">
        <v>606</v>
      </c>
      <c r="G53" s="26">
        <v>13043</v>
      </c>
      <c r="H53" s="26">
        <v>23276</v>
      </c>
      <c r="I53" s="26">
        <v>9293</v>
      </c>
      <c r="J53" s="26">
        <v>6926</v>
      </c>
      <c r="K53" s="26">
        <v>7308</v>
      </c>
      <c r="L53" s="26">
        <v>12605</v>
      </c>
      <c r="M53" s="26">
        <v>8449</v>
      </c>
      <c r="N53" s="26">
        <v>1709</v>
      </c>
      <c r="O53" s="26">
        <v>7002</v>
      </c>
      <c r="P53" s="5" t="s">
        <v>1374</v>
      </c>
      <c r="Q53" s="26">
        <v>0</v>
      </c>
    </row>
    <row r="54" spans="1:17" ht="16.5" customHeight="1">
      <c r="A54" s="5" t="s">
        <v>1375</v>
      </c>
      <c r="B54" s="26">
        <v>2924</v>
      </c>
      <c r="C54" s="26">
        <v>154</v>
      </c>
      <c r="D54" s="26">
        <v>0</v>
      </c>
      <c r="E54" s="26">
        <v>31</v>
      </c>
      <c r="F54" s="26">
        <v>0</v>
      </c>
      <c r="G54" s="26">
        <v>244</v>
      </c>
      <c r="H54" s="26">
        <v>508</v>
      </c>
      <c r="I54" s="26">
        <v>499</v>
      </c>
      <c r="J54" s="26">
        <v>260</v>
      </c>
      <c r="K54" s="26">
        <v>226</v>
      </c>
      <c r="L54" s="26">
        <v>377</v>
      </c>
      <c r="M54" s="26">
        <v>26</v>
      </c>
      <c r="N54" s="26">
        <v>153</v>
      </c>
      <c r="O54" s="26">
        <v>75</v>
      </c>
      <c r="P54" s="5" t="s">
        <v>1375</v>
      </c>
      <c r="Q54" s="26">
        <v>0</v>
      </c>
    </row>
    <row r="55" spans="1:17" ht="16.5" customHeight="1">
      <c r="A55" s="5" t="s">
        <v>1376</v>
      </c>
      <c r="B55" s="26">
        <v>12924</v>
      </c>
      <c r="C55" s="26">
        <v>0</v>
      </c>
      <c r="D55" s="26">
        <v>0</v>
      </c>
      <c r="E55" s="26">
        <v>0</v>
      </c>
      <c r="F55" s="26">
        <v>0</v>
      </c>
      <c r="G55" s="26">
        <v>3644</v>
      </c>
      <c r="H55" s="26">
        <v>861</v>
      </c>
      <c r="I55" s="26">
        <v>2384</v>
      </c>
      <c r="J55" s="26">
        <v>2999</v>
      </c>
      <c r="K55" s="26">
        <v>1324</v>
      </c>
      <c r="L55" s="26">
        <v>1563</v>
      </c>
      <c r="M55" s="26">
        <v>0</v>
      </c>
      <c r="N55" s="26">
        <v>0</v>
      </c>
      <c r="O55" s="26">
        <v>0</v>
      </c>
      <c r="P55" s="5" t="s">
        <v>304</v>
      </c>
      <c r="Q55" s="26">
        <v>0</v>
      </c>
    </row>
    <row r="56" spans="1:17" ht="16.5" customHeight="1">
      <c r="A56" s="117" t="s">
        <v>1377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117" t="s">
        <v>1378</v>
      </c>
      <c r="Q56" s="26">
        <v>142298</v>
      </c>
    </row>
    <row r="57" spans="1:17" ht="16.5" customHeight="1">
      <c r="A57" s="5" t="s">
        <v>1379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5" t="s">
        <v>1380</v>
      </c>
      <c r="Q57" s="26">
        <v>1216</v>
      </c>
    </row>
    <row r="58" spans="1:17" ht="16.5" customHeight="1">
      <c r="A58" s="5" t="s">
        <v>1381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5" t="s">
        <v>1382</v>
      </c>
      <c r="Q58" s="26">
        <v>141082</v>
      </c>
    </row>
    <row r="59" spans="1:17" ht="16.5" customHeight="1">
      <c r="A59" s="117" t="s">
        <v>1383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5"/>
      <c r="Q59" s="26"/>
    </row>
    <row r="60" spans="1:17" ht="16.5" customHeight="1">
      <c r="A60" s="117" t="s">
        <v>1384</v>
      </c>
      <c r="B60" s="26">
        <v>228948</v>
      </c>
      <c r="C60" s="26">
        <v>26413</v>
      </c>
      <c r="D60" s="26">
        <v>3495</v>
      </c>
      <c r="E60" s="26">
        <v>11273</v>
      </c>
      <c r="F60" s="26">
        <v>3912</v>
      </c>
      <c r="G60" s="26">
        <v>8652</v>
      </c>
      <c r="H60" s="26">
        <v>12832</v>
      </c>
      <c r="I60" s="26">
        <v>13309</v>
      </c>
      <c r="J60" s="26">
        <v>5504</v>
      </c>
      <c r="K60" s="26">
        <v>30020</v>
      </c>
      <c r="L60" s="26">
        <v>6275</v>
      </c>
      <c r="M60" s="26">
        <v>2349</v>
      </c>
      <c r="N60" s="26">
        <v>1708</v>
      </c>
      <c r="O60" s="26">
        <v>16228</v>
      </c>
      <c r="P60" s="5"/>
      <c r="Q60" s="26"/>
    </row>
    <row r="61" spans="1:17" ht="16.5" customHeight="1">
      <c r="A61" s="117" t="s">
        <v>1385</v>
      </c>
      <c r="B61" s="26">
        <v>886397</v>
      </c>
      <c r="C61" s="26">
        <v>93000</v>
      </c>
      <c r="D61" s="26">
        <v>10000</v>
      </c>
      <c r="E61" s="26">
        <v>12783</v>
      </c>
      <c r="F61" s="26">
        <v>78159</v>
      </c>
      <c r="G61" s="26">
        <v>61259</v>
      </c>
      <c r="H61" s="26">
        <v>78699</v>
      </c>
      <c r="I61" s="26">
        <v>57000</v>
      </c>
      <c r="J61" s="26">
        <v>46265</v>
      </c>
      <c r="K61" s="26">
        <v>47500</v>
      </c>
      <c r="L61" s="26">
        <v>20000</v>
      </c>
      <c r="M61" s="26">
        <v>12086</v>
      </c>
      <c r="N61" s="26">
        <v>4410</v>
      </c>
      <c r="O61" s="26">
        <v>41259</v>
      </c>
      <c r="P61" s="117" t="s">
        <v>1386</v>
      </c>
      <c r="Q61" s="26">
        <v>0</v>
      </c>
    </row>
    <row r="62" spans="1:17" ht="16.5" customHeight="1">
      <c r="A62" s="5" t="s">
        <v>1387</v>
      </c>
      <c r="B62" s="26">
        <v>864091</v>
      </c>
      <c r="C62" s="26">
        <v>93000</v>
      </c>
      <c r="D62" s="26">
        <v>10000</v>
      </c>
      <c r="E62" s="26">
        <v>12000</v>
      </c>
      <c r="F62" s="26">
        <v>78159</v>
      </c>
      <c r="G62" s="26">
        <v>59800</v>
      </c>
      <c r="H62" s="26">
        <v>72000</v>
      </c>
      <c r="I62" s="26">
        <v>57000</v>
      </c>
      <c r="J62" s="26">
        <v>46265</v>
      </c>
      <c r="K62" s="26">
        <v>47500</v>
      </c>
      <c r="L62" s="26">
        <v>20000</v>
      </c>
      <c r="M62" s="26">
        <v>12086</v>
      </c>
      <c r="N62" s="26">
        <v>4410</v>
      </c>
      <c r="O62" s="26">
        <v>41259</v>
      </c>
      <c r="P62" s="5"/>
      <c r="Q62" s="26"/>
    </row>
    <row r="63" spans="1:17" ht="16.5" customHeight="1">
      <c r="A63" s="5" t="s">
        <v>1388</v>
      </c>
      <c r="B63" s="26">
        <v>2242</v>
      </c>
      <c r="C63" s="26">
        <v>0</v>
      </c>
      <c r="D63" s="26">
        <v>0</v>
      </c>
      <c r="E63" s="26">
        <v>783</v>
      </c>
      <c r="F63" s="26">
        <v>0</v>
      </c>
      <c r="G63" s="26">
        <v>1459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5"/>
      <c r="Q63" s="26"/>
    </row>
    <row r="64" spans="1:17" ht="16.5" customHeight="1">
      <c r="A64" s="5" t="s">
        <v>1389</v>
      </c>
      <c r="B64" s="26">
        <v>20064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6699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5"/>
      <c r="Q64" s="26"/>
    </row>
    <row r="65" spans="1:17" ht="16.5" customHeight="1">
      <c r="A65" s="117" t="s">
        <v>1390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117" t="s">
        <v>1391</v>
      </c>
      <c r="Q65" s="26">
        <v>263946</v>
      </c>
    </row>
    <row r="66" spans="1:17" ht="14.25">
      <c r="A66" s="117" t="s">
        <v>1392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117" t="s">
        <v>1393</v>
      </c>
      <c r="Q66" s="26">
        <v>263946</v>
      </c>
    </row>
    <row r="67" spans="1:17" ht="14.25">
      <c r="A67" s="117" t="s">
        <v>1394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5" t="s">
        <v>1395</v>
      </c>
      <c r="Q67" s="26">
        <v>108586</v>
      </c>
    </row>
    <row r="68" spans="1:17" ht="14.25">
      <c r="A68" s="5" t="s">
        <v>1396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5" t="s">
        <v>1397</v>
      </c>
      <c r="Q68" s="26">
        <v>0</v>
      </c>
    </row>
    <row r="69" spans="1:17" ht="14.25">
      <c r="A69" s="5" t="s">
        <v>1398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5" t="s">
        <v>1399</v>
      </c>
      <c r="Q69" s="26">
        <v>136</v>
      </c>
    </row>
    <row r="70" spans="1:17" ht="14.25">
      <c r="A70" s="5" t="s">
        <v>1400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5" t="s">
        <v>1401</v>
      </c>
      <c r="Q70" s="26">
        <v>155224</v>
      </c>
    </row>
    <row r="71" spans="1:17" ht="14.25">
      <c r="A71" s="5" t="s">
        <v>1402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5"/>
      <c r="Q71" s="26"/>
    </row>
    <row r="72" spans="1:17" ht="14.25">
      <c r="A72" s="117" t="s">
        <v>1403</v>
      </c>
      <c r="B72" s="26">
        <v>443593</v>
      </c>
      <c r="C72" s="26">
        <v>17774</v>
      </c>
      <c r="D72" s="26">
        <v>0</v>
      </c>
      <c r="E72" s="26">
        <v>7418</v>
      </c>
      <c r="F72" s="26">
        <v>30404</v>
      </c>
      <c r="G72" s="26">
        <v>36148</v>
      </c>
      <c r="H72" s="26">
        <v>112084</v>
      </c>
      <c r="I72" s="26">
        <v>29203</v>
      </c>
      <c r="J72" s="26">
        <v>28382</v>
      </c>
      <c r="K72" s="26">
        <v>29420</v>
      </c>
      <c r="L72" s="26">
        <v>28777</v>
      </c>
      <c r="M72" s="26">
        <v>27185</v>
      </c>
      <c r="N72" s="26">
        <v>13519</v>
      </c>
      <c r="O72" s="26">
        <v>29738</v>
      </c>
      <c r="P72" s="117" t="s">
        <v>1404</v>
      </c>
      <c r="Q72" s="26">
        <v>0</v>
      </c>
    </row>
    <row r="73" spans="1:17" ht="14.25">
      <c r="A73" s="117" t="s">
        <v>1405</v>
      </c>
      <c r="B73" s="26">
        <v>443593</v>
      </c>
      <c r="C73" s="26">
        <v>17774</v>
      </c>
      <c r="D73" s="26">
        <v>0</v>
      </c>
      <c r="E73" s="26">
        <v>7418</v>
      </c>
      <c r="F73" s="26">
        <v>30404</v>
      </c>
      <c r="G73" s="26">
        <v>36148</v>
      </c>
      <c r="H73" s="26">
        <v>112084</v>
      </c>
      <c r="I73" s="26">
        <v>29203</v>
      </c>
      <c r="J73" s="26">
        <v>28382</v>
      </c>
      <c r="K73" s="26">
        <v>29420</v>
      </c>
      <c r="L73" s="26">
        <v>28777</v>
      </c>
      <c r="M73" s="26">
        <v>27185</v>
      </c>
      <c r="N73" s="26">
        <v>13519</v>
      </c>
      <c r="O73" s="26">
        <v>29738</v>
      </c>
      <c r="P73" s="5" t="s">
        <v>1406</v>
      </c>
      <c r="Q73" s="26">
        <v>0</v>
      </c>
    </row>
    <row r="74" spans="1:17" ht="14.25">
      <c r="A74" s="5" t="s">
        <v>69</v>
      </c>
      <c r="B74" s="26">
        <v>442193</v>
      </c>
      <c r="C74" s="26">
        <v>17774</v>
      </c>
      <c r="D74" s="26">
        <v>0</v>
      </c>
      <c r="E74" s="26">
        <v>7418</v>
      </c>
      <c r="F74" s="26">
        <v>30404</v>
      </c>
      <c r="G74" s="26">
        <v>35248</v>
      </c>
      <c r="H74" s="26">
        <v>112084</v>
      </c>
      <c r="I74" s="26">
        <v>29203</v>
      </c>
      <c r="J74" s="26">
        <v>28082</v>
      </c>
      <c r="K74" s="26">
        <v>29220</v>
      </c>
      <c r="L74" s="26">
        <v>28777</v>
      </c>
      <c r="M74" s="26">
        <v>27185</v>
      </c>
      <c r="N74" s="26">
        <v>13519</v>
      </c>
      <c r="O74" s="26">
        <v>29738</v>
      </c>
      <c r="P74" s="5" t="s">
        <v>1407</v>
      </c>
      <c r="Q74" s="26">
        <v>0</v>
      </c>
    </row>
    <row r="75" spans="1:17" ht="14.25">
      <c r="A75" s="5" t="s">
        <v>70</v>
      </c>
      <c r="B75" s="26">
        <v>500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300</v>
      </c>
      <c r="K75" s="26">
        <v>200</v>
      </c>
      <c r="L75" s="26">
        <v>0</v>
      </c>
      <c r="M75" s="26">
        <v>0</v>
      </c>
      <c r="N75" s="26">
        <v>0</v>
      </c>
      <c r="O75" s="26">
        <v>0</v>
      </c>
      <c r="P75" s="5" t="s">
        <v>1408</v>
      </c>
      <c r="Q75" s="26">
        <v>0</v>
      </c>
    </row>
    <row r="76" spans="1:17" ht="14.25">
      <c r="A76" s="5" t="s">
        <v>71</v>
      </c>
      <c r="B76" s="26">
        <v>900</v>
      </c>
      <c r="C76" s="26">
        <v>0</v>
      </c>
      <c r="D76" s="26">
        <v>0</v>
      </c>
      <c r="E76" s="26">
        <v>0</v>
      </c>
      <c r="F76" s="26">
        <v>0</v>
      </c>
      <c r="G76" s="26">
        <v>900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5" t="s">
        <v>1409</v>
      </c>
      <c r="Q76" s="26">
        <v>0</v>
      </c>
    </row>
    <row r="77" spans="1:17" ht="14.25">
      <c r="A77" s="5" t="s">
        <v>1410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5"/>
      <c r="Q77" s="26"/>
    </row>
    <row r="78" spans="1:17" ht="14.25">
      <c r="A78" s="117" t="s">
        <v>1411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117" t="s">
        <v>1412</v>
      </c>
      <c r="Q78" s="26">
        <v>0</v>
      </c>
    </row>
    <row r="79" spans="1:17" ht="14.25">
      <c r="A79" s="117" t="s">
        <v>1413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117" t="s">
        <v>1414</v>
      </c>
      <c r="Q79" s="26">
        <v>0</v>
      </c>
    </row>
    <row r="80" spans="1:17" ht="14.25">
      <c r="A80" s="117" t="s">
        <v>1415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117" t="s">
        <v>1416</v>
      </c>
      <c r="Q80" s="26">
        <v>0</v>
      </c>
    </row>
    <row r="81" spans="1:17" ht="14.25">
      <c r="A81" s="117" t="s">
        <v>1417</v>
      </c>
      <c r="B81" s="26">
        <v>221740</v>
      </c>
      <c r="C81" s="26">
        <v>20000</v>
      </c>
      <c r="D81" s="26">
        <v>16200</v>
      </c>
      <c r="E81" s="26">
        <v>4923</v>
      </c>
      <c r="F81" s="26">
        <v>93053</v>
      </c>
      <c r="G81" s="26">
        <v>0</v>
      </c>
      <c r="H81" s="26">
        <v>0</v>
      </c>
      <c r="I81" s="26">
        <v>0</v>
      </c>
      <c r="J81" s="26">
        <v>33168</v>
      </c>
      <c r="K81" s="26">
        <v>10500</v>
      </c>
      <c r="L81" s="26">
        <v>0</v>
      </c>
      <c r="M81" s="26">
        <v>2000</v>
      </c>
      <c r="N81" s="26">
        <v>8000</v>
      </c>
      <c r="O81" s="26">
        <v>0</v>
      </c>
      <c r="P81" s="117" t="s">
        <v>1418</v>
      </c>
      <c r="Q81" s="26">
        <v>109332</v>
      </c>
    </row>
    <row r="82" spans="1:17" ht="14.25">
      <c r="A82" s="117" t="s">
        <v>1419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117" t="s">
        <v>1067</v>
      </c>
      <c r="Q82" s="26">
        <v>0</v>
      </c>
    </row>
    <row r="83" spans="1:17" ht="14.25">
      <c r="A83" s="5" t="s">
        <v>1420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5" t="s">
        <v>1421</v>
      </c>
      <c r="Q83" s="26">
        <v>0</v>
      </c>
    </row>
    <row r="84" spans="1:17" ht="14.25">
      <c r="A84" s="5" t="s">
        <v>1422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5" t="s">
        <v>1423</v>
      </c>
      <c r="Q84" s="26">
        <v>0</v>
      </c>
    </row>
    <row r="85" spans="1:17" ht="14.25">
      <c r="A85" s="5" t="s">
        <v>1424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5" t="s">
        <v>1425</v>
      </c>
      <c r="Q85" s="26">
        <v>0</v>
      </c>
    </row>
    <row r="86" spans="1:17" ht="14.25">
      <c r="A86" s="117" t="s">
        <v>1426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117" t="s">
        <v>1427</v>
      </c>
      <c r="Q86" s="26">
        <v>0</v>
      </c>
    </row>
    <row r="87" spans="1:17" ht="14.25">
      <c r="A87" s="117" t="s">
        <v>1428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117" t="s">
        <v>1429</v>
      </c>
      <c r="Q87" s="26">
        <v>0</v>
      </c>
    </row>
    <row r="88" spans="1:17" ht="14.25">
      <c r="A88" s="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117" t="s">
        <v>1430</v>
      </c>
      <c r="Q88" s="26">
        <v>0</v>
      </c>
    </row>
    <row r="89" spans="1:17" ht="14.25">
      <c r="A89" s="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117" t="s">
        <v>1431</v>
      </c>
      <c r="Q89" s="26">
        <v>209129</v>
      </c>
    </row>
    <row r="90" spans="1:17" ht="14.25">
      <c r="A90" s="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117" t="s">
        <v>1432</v>
      </c>
      <c r="Q90" s="26">
        <v>209129</v>
      </c>
    </row>
    <row r="91" spans="1:17" ht="14.25">
      <c r="A91" s="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117" t="s">
        <v>1433</v>
      </c>
      <c r="Q91" s="26">
        <v>0</v>
      </c>
    </row>
    <row r="92" spans="1:17" ht="14.25">
      <c r="A92" s="4" t="s">
        <v>1434</v>
      </c>
      <c r="B92" s="26">
        <v>6042352</v>
      </c>
      <c r="C92" s="26">
        <v>364763</v>
      </c>
      <c r="D92" s="26">
        <v>85154</v>
      </c>
      <c r="E92" s="26">
        <v>125943</v>
      </c>
      <c r="F92" s="26">
        <v>290797</v>
      </c>
      <c r="G92" s="26">
        <v>473356</v>
      </c>
      <c r="H92" s="26">
        <v>798436</v>
      </c>
      <c r="I92" s="26">
        <v>489095</v>
      </c>
      <c r="J92" s="26">
        <v>474064</v>
      </c>
      <c r="K92" s="26">
        <v>476043</v>
      </c>
      <c r="L92" s="26">
        <v>434768</v>
      </c>
      <c r="M92" s="26">
        <v>294038</v>
      </c>
      <c r="N92" s="26">
        <v>126879</v>
      </c>
      <c r="O92" s="26">
        <v>268011</v>
      </c>
      <c r="P92" s="4" t="s">
        <v>1435</v>
      </c>
      <c r="Q92" s="26">
        <v>6042352</v>
      </c>
    </row>
  </sheetData>
  <sheetProtection/>
  <mergeCells count="2">
    <mergeCell ref="A2:Q2"/>
    <mergeCell ref="A3:Q3"/>
  </mergeCells>
  <printOptions gridLines="1"/>
  <pageMargins left="3" right="2" top="1" bottom="1" header="0" footer="0"/>
  <pageSetup blackAndWhite="1" horizontalDpi="600" verticalDpi="600" orientation="landscape"/>
  <headerFooter scaleWithDoc="0"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92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40.625" style="112" customWidth="1"/>
    <col min="2" max="2" width="16.00390625" style="73" customWidth="1"/>
    <col min="3" max="3" width="37.00390625" style="112" customWidth="1"/>
    <col min="4" max="4" width="19.75390625" style="73" customWidth="1"/>
    <col min="5" max="16384" width="9.125" style="54" customWidth="1"/>
  </cols>
  <sheetData>
    <row r="1" spans="1:256" ht="15.75">
      <c r="A1" s="55" t="s">
        <v>1436</v>
      </c>
      <c r="B1" s="56"/>
      <c r="C1" s="57"/>
      <c r="D1" s="56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4" ht="33.75" customHeight="1">
      <c r="A2" s="113" t="s">
        <v>23</v>
      </c>
      <c r="B2" s="113"/>
      <c r="C2" s="113"/>
      <c r="D2" s="113"/>
    </row>
    <row r="3" spans="1:4" ht="16.5" customHeight="1">
      <c r="A3" s="114" t="s">
        <v>118</v>
      </c>
      <c r="B3" s="114"/>
      <c r="C3" s="114"/>
      <c r="D3" s="114"/>
    </row>
    <row r="4" spans="1:4" ht="16.5" customHeight="1">
      <c r="A4" s="39" t="s">
        <v>61</v>
      </c>
      <c r="B4" s="39" t="s">
        <v>1437</v>
      </c>
      <c r="C4" s="39" t="s">
        <v>61</v>
      </c>
      <c r="D4" s="39" t="s">
        <v>1437</v>
      </c>
    </row>
    <row r="5" spans="1:4" ht="16.5" customHeight="1">
      <c r="A5" s="49" t="s">
        <v>1296</v>
      </c>
      <c r="B5" s="41">
        <f>'[1]L01'!C5</f>
        <v>544840</v>
      </c>
      <c r="C5" s="49" t="s">
        <v>1217</v>
      </c>
      <c r="D5" s="41">
        <f>'[1]L02'!C5</f>
        <v>1207141</v>
      </c>
    </row>
    <row r="6" spans="1:4" ht="16.5" customHeight="1">
      <c r="A6" s="49" t="s">
        <v>1297</v>
      </c>
      <c r="B6" s="41">
        <f>SUM(B7,B14,B35)</f>
        <v>297773</v>
      </c>
      <c r="C6" s="49" t="s">
        <v>1298</v>
      </c>
      <c r="D6" s="41">
        <f>SUM(D7,D14,D35)</f>
        <v>0</v>
      </c>
    </row>
    <row r="7" spans="1:4" ht="16.5" customHeight="1">
      <c r="A7" s="49" t="s">
        <v>1299</v>
      </c>
      <c r="B7" s="41">
        <f>SUM(B8:B13)</f>
        <v>-7767</v>
      </c>
      <c r="C7" s="49" t="s">
        <v>1300</v>
      </c>
      <c r="D7" s="41">
        <f>SUM(D8:D13)</f>
        <v>0</v>
      </c>
    </row>
    <row r="8" spans="1:4" ht="16.5" customHeight="1">
      <c r="A8" s="40" t="s">
        <v>1301</v>
      </c>
      <c r="B8" s="41">
        <v>1257</v>
      </c>
      <c r="C8" s="40" t="s">
        <v>1302</v>
      </c>
      <c r="D8" s="41">
        <v>0</v>
      </c>
    </row>
    <row r="9" spans="1:4" ht="16.5" customHeight="1">
      <c r="A9" s="40" t="s">
        <v>1303</v>
      </c>
      <c r="B9" s="41">
        <v>11572</v>
      </c>
      <c r="C9" s="40" t="s">
        <v>1304</v>
      </c>
      <c r="D9" s="41">
        <v>0</v>
      </c>
    </row>
    <row r="10" spans="1:4" ht="16.5" customHeight="1">
      <c r="A10" s="40" t="s">
        <v>1305</v>
      </c>
      <c r="B10" s="41">
        <v>12765</v>
      </c>
      <c r="C10" s="40" t="s">
        <v>1306</v>
      </c>
      <c r="D10" s="41">
        <v>0</v>
      </c>
    </row>
    <row r="11" spans="1:4" ht="16.5" customHeight="1">
      <c r="A11" s="40" t="s">
        <v>1307</v>
      </c>
      <c r="B11" s="41">
        <v>12222</v>
      </c>
      <c r="C11" s="40" t="s">
        <v>1308</v>
      </c>
      <c r="D11" s="41">
        <v>0</v>
      </c>
    </row>
    <row r="12" spans="1:4" ht="16.5" customHeight="1">
      <c r="A12" s="40" t="s">
        <v>1309</v>
      </c>
      <c r="B12" s="41">
        <v>-48841</v>
      </c>
      <c r="C12" s="40" t="s">
        <v>1310</v>
      </c>
      <c r="D12" s="41">
        <v>0</v>
      </c>
    </row>
    <row r="13" spans="1:4" ht="16.5" customHeight="1">
      <c r="A13" s="40" t="s">
        <v>1311</v>
      </c>
      <c r="B13" s="41">
        <v>3258</v>
      </c>
      <c r="C13" s="40" t="s">
        <v>1312</v>
      </c>
      <c r="D13" s="41">
        <v>0</v>
      </c>
    </row>
    <row r="14" spans="1:4" ht="16.5" customHeight="1">
      <c r="A14" s="49" t="s">
        <v>1313</v>
      </c>
      <c r="B14" s="41">
        <f>SUM(B15:B34)</f>
        <v>197796</v>
      </c>
      <c r="C14" s="49" t="s">
        <v>1314</v>
      </c>
      <c r="D14" s="41">
        <f>SUM(D15:D34)</f>
        <v>0</v>
      </c>
    </row>
    <row r="15" spans="1:4" ht="16.5" customHeight="1">
      <c r="A15" s="40" t="s">
        <v>1315</v>
      </c>
      <c r="B15" s="41">
        <v>-2856</v>
      </c>
      <c r="C15" s="40" t="s">
        <v>1316</v>
      </c>
      <c r="D15" s="41">
        <v>0</v>
      </c>
    </row>
    <row r="16" spans="1:4" ht="16.5" customHeight="1">
      <c r="A16" s="40" t="s">
        <v>1317</v>
      </c>
      <c r="B16" s="41">
        <v>51021</v>
      </c>
      <c r="C16" s="40" t="s">
        <v>1318</v>
      </c>
      <c r="D16" s="41">
        <v>0</v>
      </c>
    </row>
    <row r="17" spans="1:4" ht="16.5" customHeight="1">
      <c r="A17" s="40" t="s">
        <v>1319</v>
      </c>
      <c r="B17" s="41">
        <v>2698</v>
      </c>
      <c r="C17" s="40" t="s">
        <v>1320</v>
      </c>
      <c r="D17" s="41">
        <v>0</v>
      </c>
    </row>
    <row r="18" spans="1:4" ht="16.5" customHeight="1">
      <c r="A18" s="40" t="s">
        <v>1321</v>
      </c>
      <c r="B18" s="41">
        <v>11102</v>
      </c>
      <c r="C18" s="40" t="s">
        <v>1322</v>
      </c>
      <c r="D18" s="41">
        <v>0</v>
      </c>
    </row>
    <row r="19" spans="1:4" ht="16.5" customHeight="1">
      <c r="A19" s="40" t="s">
        <v>1323</v>
      </c>
      <c r="B19" s="41">
        <v>0</v>
      </c>
      <c r="C19" s="40" t="s">
        <v>1324</v>
      </c>
      <c r="D19" s="41">
        <v>0</v>
      </c>
    </row>
    <row r="20" spans="1:4" ht="16.5" customHeight="1">
      <c r="A20" s="40" t="s">
        <v>1325</v>
      </c>
      <c r="B20" s="41">
        <v>12005</v>
      </c>
      <c r="C20" s="40" t="s">
        <v>1326</v>
      </c>
      <c r="D20" s="41">
        <v>0</v>
      </c>
    </row>
    <row r="21" spans="1:4" ht="16.5" customHeight="1">
      <c r="A21" s="40" t="s">
        <v>1327</v>
      </c>
      <c r="B21" s="41">
        <v>0</v>
      </c>
      <c r="C21" s="40" t="s">
        <v>1328</v>
      </c>
      <c r="D21" s="41">
        <v>0</v>
      </c>
    </row>
    <row r="22" spans="1:4" ht="16.5" customHeight="1">
      <c r="A22" s="40" t="s">
        <v>1329</v>
      </c>
      <c r="B22" s="41">
        <v>2760</v>
      </c>
      <c r="C22" s="40" t="s">
        <v>1330</v>
      </c>
      <c r="D22" s="41">
        <v>0</v>
      </c>
    </row>
    <row r="23" spans="1:4" ht="16.5" customHeight="1">
      <c r="A23" s="40" t="s">
        <v>1331</v>
      </c>
      <c r="B23" s="41">
        <v>4084</v>
      </c>
      <c r="C23" s="40" t="s">
        <v>1332</v>
      </c>
      <c r="D23" s="41">
        <v>0</v>
      </c>
    </row>
    <row r="24" spans="1:4" ht="16.5" customHeight="1">
      <c r="A24" s="40" t="s">
        <v>1333</v>
      </c>
      <c r="B24" s="41">
        <v>95216</v>
      </c>
      <c r="C24" s="40" t="s">
        <v>1334</v>
      </c>
      <c r="D24" s="41">
        <v>0</v>
      </c>
    </row>
    <row r="25" spans="1:4" ht="16.5" customHeight="1">
      <c r="A25" s="40" t="s">
        <v>1335</v>
      </c>
      <c r="B25" s="41">
        <v>21249</v>
      </c>
      <c r="C25" s="40" t="s">
        <v>1336</v>
      </c>
      <c r="D25" s="41">
        <v>0</v>
      </c>
    </row>
    <row r="26" spans="1:4" ht="16.5" customHeight="1">
      <c r="A26" s="40" t="s">
        <v>1337</v>
      </c>
      <c r="B26" s="41">
        <v>109</v>
      </c>
      <c r="C26" s="40" t="s">
        <v>1338</v>
      </c>
      <c r="D26" s="41">
        <v>0</v>
      </c>
    </row>
    <row r="27" spans="1:4" ht="16.5" customHeight="1">
      <c r="A27" s="40" t="s">
        <v>1339</v>
      </c>
      <c r="B27" s="41">
        <v>0</v>
      </c>
      <c r="C27" s="40" t="s">
        <v>1340</v>
      </c>
      <c r="D27" s="41">
        <v>0</v>
      </c>
    </row>
    <row r="28" spans="1:4" ht="16.5" customHeight="1">
      <c r="A28" s="40" t="s">
        <v>1341</v>
      </c>
      <c r="B28" s="41">
        <v>0</v>
      </c>
      <c r="C28" s="40" t="s">
        <v>1342</v>
      </c>
      <c r="D28" s="41">
        <v>0</v>
      </c>
    </row>
    <row r="29" spans="1:4" ht="16.5" customHeight="1">
      <c r="A29" s="40" t="s">
        <v>1343</v>
      </c>
      <c r="B29" s="41">
        <v>22614</v>
      </c>
      <c r="C29" s="40" t="s">
        <v>1344</v>
      </c>
      <c r="D29" s="41">
        <v>0</v>
      </c>
    </row>
    <row r="30" spans="1:4" ht="16.5" customHeight="1">
      <c r="A30" s="40" t="s">
        <v>1345</v>
      </c>
      <c r="B30" s="41">
        <v>0</v>
      </c>
      <c r="C30" s="40" t="s">
        <v>1346</v>
      </c>
      <c r="D30" s="41">
        <v>0</v>
      </c>
    </row>
    <row r="31" spans="1:4" ht="16.5" customHeight="1">
      <c r="A31" s="40" t="s">
        <v>1347</v>
      </c>
      <c r="B31" s="41">
        <v>0</v>
      </c>
      <c r="C31" s="40" t="s">
        <v>1348</v>
      </c>
      <c r="D31" s="41">
        <v>0</v>
      </c>
    </row>
    <row r="32" spans="1:4" ht="16.5" customHeight="1">
      <c r="A32" s="40" t="s">
        <v>1349</v>
      </c>
      <c r="B32" s="41">
        <v>0</v>
      </c>
      <c r="C32" s="40" t="s">
        <v>1350</v>
      </c>
      <c r="D32" s="41">
        <v>0</v>
      </c>
    </row>
    <row r="33" spans="1:4" ht="16.5" customHeight="1">
      <c r="A33" s="40" t="s">
        <v>1351</v>
      </c>
      <c r="B33" s="41">
        <v>95</v>
      </c>
      <c r="C33" s="40" t="s">
        <v>1352</v>
      </c>
      <c r="D33" s="41">
        <v>0</v>
      </c>
    </row>
    <row r="34" spans="1:4" ht="16.5" customHeight="1">
      <c r="A34" s="40" t="s">
        <v>1353</v>
      </c>
      <c r="B34" s="41">
        <v>-22301</v>
      </c>
      <c r="C34" s="40" t="s">
        <v>1354</v>
      </c>
      <c r="D34" s="41">
        <v>0</v>
      </c>
    </row>
    <row r="35" spans="1:4" ht="16.5" customHeight="1">
      <c r="A35" s="49" t="s">
        <v>1355</v>
      </c>
      <c r="B35" s="41">
        <f>SUM(B36:B55)</f>
        <v>107744</v>
      </c>
      <c r="C35" s="49" t="s">
        <v>1356</v>
      </c>
      <c r="D35" s="41">
        <f>SUM(D36:D55)</f>
        <v>0</v>
      </c>
    </row>
    <row r="36" spans="1:4" ht="16.5" customHeight="1">
      <c r="A36" s="40" t="s">
        <v>1357</v>
      </c>
      <c r="B36" s="41">
        <v>1227</v>
      </c>
      <c r="C36" s="40" t="s">
        <v>1357</v>
      </c>
      <c r="D36" s="41">
        <v>0</v>
      </c>
    </row>
    <row r="37" spans="1:4" ht="16.5" customHeight="1">
      <c r="A37" s="40" t="s">
        <v>1358</v>
      </c>
      <c r="B37" s="41">
        <v>0</v>
      </c>
      <c r="C37" s="40" t="s">
        <v>1358</v>
      </c>
      <c r="D37" s="41">
        <v>0</v>
      </c>
    </row>
    <row r="38" spans="1:4" ht="16.5" customHeight="1">
      <c r="A38" s="40" t="s">
        <v>1359</v>
      </c>
      <c r="B38" s="41">
        <v>30</v>
      </c>
      <c r="C38" s="40" t="s">
        <v>1359</v>
      </c>
      <c r="D38" s="41">
        <v>0</v>
      </c>
    </row>
    <row r="39" spans="1:4" ht="16.5" customHeight="1">
      <c r="A39" s="40" t="s">
        <v>1360</v>
      </c>
      <c r="B39" s="41">
        <v>3585</v>
      </c>
      <c r="C39" s="40" t="s">
        <v>1360</v>
      </c>
      <c r="D39" s="41">
        <v>0</v>
      </c>
    </row>
    <row r="40" spans="1:4" ht="16.5" customHeight="1">
      <c r="A40" s="40" t="s">
        <v>1361</v>
      </c>
      <c r="B40" s="41">
        <v>6761</v>
      </c>
      <c r="C40" s="40" t="s">
        <v>1361</v>
      </c>
      <c r="D40" s="41">
        <v>0</v>
      </c>
    </row>
    <row r="41" spans="1:4" ht="16.5" customHeight="1">
      <c r="A41" s="40" t="s">
        <v>1362</v>
      </c>
      <c r="B41" s="41">
        <v>-6250</v>
      </c>
      <c r="C41" s="40" t="s">
        <v>1362</v>
      </c>
      <c r="D41" s="41">
        <v>0</v>
      </c>
    </row>
    <row r="42" spans="1:4" ht="16.5" customHeight="1">
      <c r="A42" s="40" t="s">
        <v>1363</v>
      </c>
      <c r="B42" s="41">
        <v>2454</v>
      </c>
      <c r="C42" s="40" t="s">
        <v>1363</v>
      </c>
      <c r="D42" s="41">
        <v>0</v>
      </c>
    </row>
    <row r="43" spans="1:4" ht="16.5" customHeight="1">
      <c r="A43" s="40" t="s">
        <v>1364</v>
      </c>
      <c r="B43" s="41">
        <v>-1161</v>
      </c>
      <c r="C43" s="40" t="s">
        <v>1364</v>
      </c>
      <c r="D43" s="41">
        <v>0</v>
      </c>
    </row>
    <row r="44" spans="1:4" ht="16.5" customHeight="1">
      <c r="A44" s="40" t="s">
        <v>1365</v>
      </c>
      <c r="B44" s="41">
        <v>9024</v>
      </c>
      <c r="C44" s="40" t="s">
        <v>1365</v>
      </c>
      <c r="D44" s="41">
        <v>0</v>
      </c>
    </row>
    <row r="45" spans="1:4" ht="16.5" customHeight="1">
      <c r="A45" s="40" t="s">
        <v>1366</v>
      </c>
      <c r="B45" s="41">
        <v>8534</v>
      </c>
      <c r="C45" s="40" t="s">
        <v>1366</v>
      </c>
      <c r="D45" s="41">
        <v>0</v>
      </c>
    </row>
    <row r="46" spans="1:4" ht="16.5" customHeight="1">
      <c r="A46" s="40" t="s">
        <v>1367</v>
      </c>
      <c r="B46" s="41">
        <v>-2053</v>
      </c>
      <c r="C46" s="40" t="s">
        <v>1367</v>
      </c>
      <c r="D46" s="41">
        <v>0</v>
      </c>
    </row>
    <row r="47" spans="1:4" ht="16.5" customHeight="1">
      <c r="A47" s="40" t="s">
        <v>1368</v>
      </c>
      <c r="B47" s="41">
        <v>38205</v>
      </c>
      <c r="C47" s="40" t="s">
        <v>1368</v>
      </c>
      <c r="D47" s="41">
        <v>0</v>
      </c>
    </row>
    <row r="48" spans="1:4" ht="16.5" customHeight="1">
      <c r="A48" s="40" t="s">
        <v>1369</v>
      </c>
      <c r="B48" s="41">
        <v>52497</v>
      </c>
      <c r="C48" s="40" t="s">
        <v>1369</v>
      </c>
      <c r="D48" s="41">
        <v>0</v>
      </c>
    </row>
    <row r="49" spans="1:4" ht="16.5" customHeight="1">
      <c r="A49" s="40" t="s">
        <v>1370</v>
      </c>
      <c r="B49" s="41">
        <v>-5312</v>
      </c>
      <c r="C49" s="40" t="s">
        <v>1370</v>
      </c>
      <c r="D49" s="41">
        <v>0</v>
      </c>
    </row>
    <row r="50" spans="1:4" ht="16.5" customHeight="1">
      <c r="A50" s="40" t="s">
        <v>1371</v>
      </c>
      <c r="B50" s="41">
        <v>-2518</v>
      </c>
      <c r="C50" s="40" t="s">
        <v>1371</v>
      </c>
      <c r="D50" s="41">
        <v>0</v>
      </c>
    </row>
    <row r="51" spans="1:4" ht="16.5" customHeight="1">
      <c r="A51" s="40" t="s">
        <v>1372</v>
      </c>
      <c r="B51" s="41">
        <v>50</v>
      </c>
      <c r="C51" s="40" t="s">
        <v>1372</v>
      </c>
      <c r="D51" s="41">
        <v>0</v>
      </c>
    </row>
    <row r="52" spans="1:4" ht="16.5" customHeight="1">
      <c r="A52" s="40" t="s">
        <v>1373</v>
      </c>
      <c r="B52" s="41">
        <v>1005</v>
      </c>
      <c r="C52" s="40" t="s">
        <v>1373</v>
      </c>
      <c r="D52" s="41">
        <v>0</v>
      </c>
    </row>
    <row r="53" spans="1:4" ht="16.5" customHeight="1">
      <c r="A53" s="40" t="s">
        <v>1374</v>
      </c>
      <c r="B53" s="41">
        <v>1146</v>
      </c>
      <c r="C53" s="40" t="s">
        <v>1374</v>
      </c>
      <c r="D53" s="41">
        <v>0</v>
      </c>
    </row>
    <row r="54" spans="1:4" ht="16.5" customHeight="1">
      <c r="A54" s="40" t="s">
        <v>1375</v>
      </c>
      <c r="B54" s="41">
        <v>371</v>
      </c>
      <c r="C54" s="40" t="s">
        <v>1375</v>
      </c>
      <c r="D54" s="41">
        <v>0</v>
      </c>
    </row>
    <row r="55" spans="1:4" ht="16.5" customHeight="1">
      <c r="A55" s="40" t="s">
        <v>1376</v>
      </c>
      <c r="B55" s="41">
        <v>149</v>
      </c>
      <c r="C55" s="40" t="s">
        <v>304</v>
      </c>
      <c r="D55" s="41">
        <v>0</v>
      </c>
    </row>
    <row r="56" spans="1:4" ht="16.5" customHeight="1">
      <c r="A56" s="49" t="s">
        <v>1377</v>
      </c>
      <c r="B56" s="41">
        <f>SUM(B57:B58)</f>
        <v>0</v>
      </c>
      <c r="C56" s="49" t="s">
        <v>1378</v>
      </c>
      <c r="D56" s="41">
        <f>SUM(D57:D58)</f>
        <v>-6957</v>
      </c>
    </row>
    <row r="57" spans="1:4" ht="16.5" customHeight="1">
      <c r="A57" s="40" t="s">
        <v>1379</v>
      </c>
      <c r="B57" s="41">
        <v>0</v>
      </c>
      <c r="C57" s="40" t="s">
        <v>1380</v>
      </c>
      <c r="D57" s="41">
        <v>-440</v>
      </c>
    </row>
    <row r="58" spans="1:4" ht="16.5" customHeight="1">
      <c r="A58" s="40" t="s">
        <v>1381</v>
      </c>
      <c r="B58" s="41">
        <v>0</v>
      </c>
      <c r="C58" s="40" t="s">
        <v>1382</v>
      </c>
      <c r="D58" s="41">
        <v>-6517</v>
      </c>
    </row>
    <row r="59" spans="1:4" ht="16.5" customHeight="1">
      <c r="A59" s="49" t="s">
        <v>1383</v>
      </c>
      <c r="B59" s="41">
        <v>0</v>
      </c>
      <c r="C59" s="40"/>
      <c r="D59" s="41"/>
    </row>
    <row r="60" spans="1:4" ht="16.5" customHeight="1">
      <c r="A60" s="49" t="s">
        <v>1384</v>
      </c>
      <c r="B60" s="41">
        <v>86978</v>
      </c>
      <c r="C60" s="40"/>
      <c r="D60" s="41"/>
    </row>
    <row r="61" spans="1:4" ht="16.5" customHeight="1">
      <c r="A61" s="49" t="s">
        <v>1385</v>
      </c>
      <c r="B61" s="41">
        <f>SUM(B62:B64)</f>
        <v>323977</v>
      </c>
      <c r="C61" s="49" t="s">
        <v>1386</v>
      </c>
      <c r="D61" s="41">
        <v>0</v>
      </c>
    </row>
    <row r="62" spans="1:4" ht="16.5" customHeight="1">
      <c r="A62" s="40" t="s">
        <v>1387</v>
      </c>
      <c r="B62" s="41">
        <v>310612</v>
      </c>
      <c r="C62" s="40"/>
      <c r="D62" s="41"/>
    </row>
    <row r="63" spans="1:4" ht="16.5" customHeight="1">
      <c r="A63" s="40" t="s">
        <v>1388</v>
      </c>
      <c r="B63" s="41">
        <v>0</v>
      </c>
      <c r="C63" s="40"/>
      <c r="D63" s="41"/>
    </row>
    <row r="64" spans="1:4" ht="16.5" customHeight="1">
      <c r="A64" s="40" t="s">
        <v>1389</v>
      </c>
      <c r="B64" s="41">
        <v>13365</v>
      </c>
      <c r="C64" s="40"/>
      <c r="D64" s="41"/>
    </row>
    <row r="65" spans="1:4" ht="16.5" customHeight="1">
      <c r="A65" s="49" t="s">
        <v>1390</v>
      </c>
      <c r="B65" s="41">
        <f>B66</f>
        <v>0</v>
      </c>
      <c r="C65" s="49" t="s">
        <v>1391</v>
      </c>
      <c r="D65" s="41">
        <f>D66</f>
        <v>32041</v>
      </c>
    </row>
    <row r="66" spans="1:4" ht="14.25">
      <c r="A66" s="49" t="s">
        <v>1392</v>
      </c>
      <c r="B66" s="41">
        <f>B67</f>
        <v>0</v>
      </c>
      <c r="C66" s="49" t="s">
        <v>1393</v>
      </c>
      <c r="D66" s="41">
        <f>SUM(D67:D70)</f>
        <v>32041</v>
      </c>
    </row>
    <row r="67" spans="1:4" ht="14.25">
      <c r="A67" s="49" t="s">
        <v>1394</v>
      </c>
      <c r="B67" s="41">
        <f>SUM(B68:B71)</f>
        <v>0</v>
      </c>
      <c r="C67" s="40" t="s">
        <v>1395</v>
      </c>
      <c r="D67" s="41">
        <v>21242</v>
      </c>
    </row>
    <row r="68" spans="1:4" ht="14.25">
      <c r="A68" s="40" t="s">
        <v>1396</v>
      </c>
      <c r="B68" s="41">
        <v>0</v>
      </c>
      <c r="C68" s="40" t="s">
        <v>1397</v>
      </c>
      <c r="D68" s="41">
        <v>0</v>
      </c>
    </row>
    <row r="69" spans="1:4" ht="14.25">
      <c r="A69" s="40" t="s">
        <v>1398</v>
      </c>
      <c r="B69" s="41">
        <v>0</v>
      </c>
      <c r="C69" s="40" t="s">
        <v>1399</v>
      </c>
      <c r="D69" s="41">
        <v>0</v>
      </c>
    </row>
    <row r="70" spans="1:4" ht="14.25">
      <c r="A70" s="40" t="s">
        <v>1400</v>
      </c>
      <c r="B70" s="41">
        <v>0</v>
      </c>
      <c r="C70" s="40" t="s">
        <v>1401</v>
      </c>
      <c r="D70" s="41">
        <v>10799</v>
      </c>
    </row>
    <row r="71" spans="1:4" ht="14.25">
      <c r="A71" s="40" t="s">
        <v>1402</v>
      </c>
      <c r="B71" s="41">
        <v>0</v>
      </c>
      <c r="C71" s="40"/>
      <c r="D71" s="41"/>
    </row>
    <row r="72" spans="1:4" ht="14.25">
      <c r="A72" s="49" t="s">
        <v>1403</v>
      </c>
      <c r="B72" s="41">
        <f>B73</f>
        <v>53541</v>
      </c>
      <c r="C72" s="49" t="s">
        <v>1404</v>
      </c>
      <c r="D72" s="41">
        <f>SUM(D73:D76)</f>
        <v>0</v>
      </c>
    </row>
    <row r="73" spans="1:4" ht="14.25">
      <c r="A73" s="49" t="s">
        <v>1405</v>
      </c>
      <c r="B73" s="41">
        <f>SUM(B74:B77)</f>
        <v>53541</v>
      </c>
      <c r="C73" s="40" t="s">
        <v>1406</v>
      </c>
      <c r="D73" s="41">
        <v>0</v>
      </c>
    </row>
    <row r="74" spans="1:4" ht="14.25">
      <c r="A74" s="40" t="s">
        <v>69</v>
      </c>
      <c r="B74" s="41">
        <v>53541</v>
      </c>
      <c r="C74" s="40" t="s">
        <v>1407</v>
      </c>
      <c r="D74" s="41">
        <v>0</v>
      </c>
    </row>
    <row r="75" spans="1:4" ht="14.25">
      <c r="A75" s="40" t="s">
        <v>70</v>
      </c>
      <c r="B75" s="41">
        <v>0</v>
      </c>
      <c r="C75" s="40" t="s">
        <v>1408</v>
      </c>
      <c r="D75" s="41">
        <v>0</v>
      </c>
    </row>
    <row r="76" spans="1:4" ht="14.25">
      <c r="A76" s="40" t="s">
        <v>71</v>
      </c>
      <c r="B76" s="41">
        <v>0</v>
      </c>
      <c r="C76" s="40" t="s">
        <v>1409</v>
      </c>
      <c r="D76" s="41">
        <v>0</v>
      </c>
    </row>
    <row r="77" spans="1:4" ht="14.25">
      <c r="A77" s="40" t="s">
        <v>1410</v>
      </c>
      <c r="B77" s="41">
        <v>0</v>
      </c>
      <c r="C77" s="40"/>
      <c r="D77" s="41"/>
    </row>
    <row r="78" spans="1:4" ht="14.25">
      <c r="A78" s="49" t="s">
        <v>1411</v>
      </c>
      <c r="B78" s="41">
        <v>0</v>
      </c>
      <c r="C78" s="49" t="s">
        <v>1412</v>
      </c>
      <c r="D78" s="41">
        <v>0</v>
      </c>
    </row>
    <row r="79" spans="1:4" ht="14.25">
      <c r="A79" s="49" t="s">
        <v>1413</v>
      </c>
      <c r="B79" s="41">
        <v>0</v>
      </c>
      <c r="C79" s="49" t="s">
        <v>1414</v>
      </c>
      <c r="D79" s="41">
        <v>0</v>
      </c>
    </row>
    <row r="80" spans="1:4" ht="14.25">
      <c r="A80" s="49" t="s">
        <v>1415</v>
      </c>
      <c r="B80" s="41">
        <v>0</v>
      </c>
      <c r="C80" s="49" t="s">
        <v>1416</v>
      </c>
      <c r="D80" s="41">
        <v>0</v>
      </c>
    </row>
    <row r="81" spans="1:4" ht="14.25">
      <c r="A81" s="49" t="s">
        <v>1417</v>
      </c>
      <c r="B81" s="41">
        <v>33896</v>
      </c>
      <c r="C81" s="49" t="s">
        <v>1418</v>
      </c>
      <c r="D81" s="41">
        <v>23316</v>
      </c>
    </row>
    <row r="82" spans="1:4" ht="14.25">
      <c r="A82" s="49" t="s">
        <v>1419</v>
      </c>
      <c r="B82" s="41">
        <f>SUM(B83:B85)</f>
        <v>0</v>
      </c>
      <c r="C82" s="49" t="s">
        <v>1067</v>
      </c>
      <c r="D82" s="41">
        <f>SUM(D83:D85)</f>
        <v>0</v>
      </c>
    </row>
    <row r="83" spans="1:4" ht="14.25">
      <c r="A83" s="40" t="s">
        <v>1420</v>
      </c>
      <c r="B83" s="41">
        <v>0</v>
      </c>
      <c r="C83" s="40" t="s">
        <v>1421</v>
      </c>
      <c r="D83" s="41">
        <v>0</v>
      </c>
    </row>
    <row r="84" spans="1:4" ht="14.25">
      <c r="A84" s="40" t="s">
        <v>1422</v>
      </c>
      <c r="B84" s="41">
        <v>0</v>
      </c>
      <c r="C84" s="40" t="s">
        <v>1423</v>
      </c>
      <c r="D84" s="41">
        <v>0</v>
      </c>
    </row>
    <row r="85" spans="1:4" ht="14.25">
      <c r="A85" s="40" t="s">
        <v>1424</v>
      </c>
      <c r="B85" s="41">
        <v>0</v>
      </c>
      <c r="C85" s="40" t="s">
        <v>1425</v>
      </c>
      <c r="D85" s="41">
        <v>0</v>
      </c>
    </row>
    <row r="86" spans="1:4" ht="14.25">
      <c r="A86" s="49" t="s">
        <v>1426</v>
      </c>
      <c r="B86" s="41">
        <v>0</v>
      </c>
      <c r="C86" s="49" t="s">
        <v>1427</v>
      </c>
      <c r="D86" s="41">
        <v>0</v>
      </c>
    </row>
    <row r="87" spans="1:4" ht="14.25">
      <c r="A87" s="49" t="s">
        <v>1428</v>
      </c>
      <c r="B87" s="41">
        <v>0</v>
      </c>
      <c r="C87" s="49" t="s">
        <v>1429</v>
      </c>
      <c r="D87" s="41">
        <v>0</v>
      </c>
    </row>
    <row r="88" spans="1:4" ht="14.25">
      <c r="A88" s="40"/>
      <c r="B88" s="41"/>
      <c r="C88" s="49" t="s">
        <v>1430</v>
      </c>
      <c r="D88" s="41">
        <v>0</v>
      </c>
    </row>
    <row r="89" spans="1:4" ht="14.25">
      <c r="A89" s="40"/>
      <c r="B89" s="41"/>
      <c r="C89" s="49" t="s">
        <v>1431</v>
      </c>
      <c r="D89" s="41">
        <f>B92-D5-D6-D56-D61-D65-D72-D78-D79-D80-D81-D82-D86-D87-D88</f>
        <v>85464</v>
      </c>
    </row>
    <row r="90" spans="1:4" ht="14.25">
      <c r="A90" s="40"/>
      <c r="B90" s="41"/>
      <c r="C90" s="49" t="s">
        <v>1432</v>
      </c>
      <c r="D90" s="41">
        <v>85464</v>
      </c>
    </row>
    <row r="91" spans="1:4" ht="14.25">
      <c r="A91" s="40"/>
      <c r="B91" s="41"/>
      <c r="C91" s="49" t="s">
        <v>1433</v>
      </c>
      <c r="D91" s="41">
        <f>D89-D90</f>
        <v>0</v>
      </c>
    </row>
    <row r="92" spans="1:4" ht="14.25">
      <c r="A92" s="39" t="s">
        <v>1434</v>
      </c>
      <c r="B92" s="41">
        <f>SUM(B5:B6,B56,B59:B61,B65,B72,B78:B82,B86:B87)</f>
        <v>1341005</v>
      </c>
      <c r="C92" s="39" t="s">
        <v>1435</v>
      </c>
      <c r="D92" s="41">
        <f>SUM(D5:D6,D56,D61,D65,D72,D78:D82,D86:D89)</f>
        <v>1341005</v>
      </c>
    </row>
  </sheetData>
  <sheetProtection/>
  <mergeCells count="2">
    <mergeCell ref="A2:D2"/>
    <mergeCell ref="A3:D3"/>
  </mergeCells>
  <printOptions gridLines="1"/>
  <pageMargins left="3" right="2" top="1" bottom="1" header="0" footer="0"/>
  <pageSetup blackAndWhite="1" horizontalDpi="600" verticalDpi="600" orientation="landscape"/>
  <headerFooter scaleWithDoc="0"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8"/>
  <sheetViews>
    <sheetView showZeros="0" workbookViewId="0" topLeftCell="A1">
      <selection activeCell="A1" sqref="A1:D1"/>
    </sheetView>
  </sheetViews>
  <sheetFormatPr defaultColWidth="8.75390625" defaultRowHeight="14.25"/>
  <cols>
    <col min="1" max="1" width="31.00390625" style="89" customWidth="1"/>
    <col min="2" max="2" width="24.375" style="76" customWidth="1"/>
    <col min="3" max="3" width="19.625" style="90" customWidth="1"/>
    <col min="4" max="4" width="19.625" style="91" customWidth="1"/>
    <col min="5" max="16384" width="8.75390625" style="89" customWidth="1"/>
  </cols>
  <sheetData>
    <row r="1" spans="1:4" ht="18" customHeight="1">
      <c r="A1" s="92" t="s">
        <v>1438</v>
      </c>
      <c r="B1" s="92"/>
      <c r="C1" s="92"/>
      <c r="D1" s="92"/>
    </row>
    <row r="2" spans="1:4" s="87" customFormat="1" ht="25.5" customHeight="1">
      <c r="A2" s="93" t="s">
        <v>1439</v>
      </c>
      <c r="B2" s="93"/>
      <c r="C2" s="93"/>
      <c r="D2" s="93"/>
    </row>
    <row r="3" spans="1:4" ht="18" customHeight="1">
      <c r="A3" s="94" t="s">
        <v>60</v>
      </c>
      <c r="B3" s="94"/>
      <c r="C3" s="94"/>
      <c r="D3" s="94"/>
    </row>
    <row r="4" spans="1:4" ht="15.75" customHeight="1">
      <c r="A4" s="95" t="s">
        <v>1440</v>
      </c>
      <c r="B4" s="96" t="s">
        <v>82</v>
      </c>
      <c r="C4" s="97" t="s">
        <v>129</v>
      </c>
      <c r="D4" s="98" t="s">
        <v>85</v>
      </c>
    </row>
    <row r="5" spans="1:4" ht="15.75" customHeight="1">
      <c r="A5" s="99"/>
      <c r="B5" s="100"/>
      <c r="C5" s="101"/>
      <c r="D5" s="102"/>
    </row>
    <row r="6" spans="1:4" ht="24" customHeight="1">
      <c r="A6" s="103" t="s">
        <v>1441</v>
      </c>
      <c r="B6" s="104">
        <f>B7+B28</f>
        <v>1554140</v>
      </c>
      <c r="C6" s="105">
        <v>2222970</v>
      </c>
      <c r="D6" s="106">
        <f>IF(C6=0,"-",B6/C6)</f>
        <v>0.6991277435143074</v>
      </c>
    </row>
    <row r="7" spans="1:4" ht="24" customHeight="1">
      <c r="A7" s="103" t="s">
        <v>1442</v>
      </c>
      <c r="B7" s="107">
        <f>SUM(B8:B27)</f>
        <v>1554140</v>
      </c>
      <c r="C7" s="105">
        <v>1320783</v>
      </c>
      <c r="D7" s="106">
        <f aca="true" t="shared" si="0" ref="D7:D55">IF(C7=0,"-",B7/C7)</f>
        <v>1.1766808022211068</v>
      </c>
    </row>
    <row r="8" spans="1:4" ht="24" customHeight="1">
      <c r="A8" s="108" t="s">
        <v>1443</v>
      </c>
      <c r="B8" s="107">
        <v>2856</v>
      </c>
      <c r="C8" s="105">
        <v>2856</v>
      </c>
      <c r="D8" s="106">
        <f t="shared" si="0"/>
        <v>1</v>
      </c>
    </row>
    <row r="9" spans="1:4" ht="24" customHeight="1">
      <c r="A9" s="108" t="s">
        <v>1444</v>
      </c>
      <c r="B9" s="107">
        <v>345019</v>
      </c>
      <c r="C9" s="105">
        <v>326595</v>
      </c>
      <c r="D9" s="106">
        <f t="shared" si="0"/>
        <v>1.0564123761845712</v>
      </c>
    </row>
    <row r="10" spans="1:4" ht="24" customHeight="1">
      <c r="A10" s="108" t="s">
        <v>1445</v>
      </c>
      <c r="B10" s="107">
        <v>133690</v>
      </c>
      <c r="C10" s="105">
        <v>116092</v>
      </c>
      <c r="D10" s="106">
        <f t="shared" si="0"/>
        <v>1.1515866726389414</v>
      </c>
    </row>
    <row r="11" spans="1:4" ht="24" customHeight="1">
      <c r="A11" s="108" t="s">
        <v>1446</v>
      </c>
      <c r="B11" s="107">
        <v>28463</v>
      </c>
      <c r="C11" s="105">
        <v>24354</v>
      </c>
      <c r="D11" s="106">
        <f t="shared" si="0"/>
        <v>1.1687197175002053</v>
      </c>
    </row>
    <row r="12" spans="1:4" ht="24" customHeight="1">
      <c r="A12" s="108" t="s">
        <v>1447</v>
      </c>
      <c r="B12" s="107">
        <v>350</v>
      </c>
      <c r="C12" s="105">
        <v>2620</v>
      </c>
      <c r="D12" s="106">
        <f t="shared" si="0"/>
        <v>0.13358778625954199</v>
      </c>
    </row>
    <row r="13" spans="1:4" ht="24" customHeight="1">
      <c r="A13" s="108" t="s">
        <v>1448</v>
      </c>
      <c r="B13" s="107">
        <v>5349</v>
      </c>
      <c r="C13" s="105">
        <v>5349</v>
      </c>
      <c r="D13" s="106">
        <f t="shared" si="0"/>
        <v>1</v>
      </c>
    </row>
    <row r="14" spans="1:4" ht="24" customHeight="1">
      <c r="A14" s="108" t="s">
        <v>1449</v>
      </c>
      <c r="B14" s="107"/>
      <c r="C14" s="105">
        <v>0</v>
      </c>
      <c r="D14" s="106" t="str">
        <f t="shared" si="0"/>
        <v>-</v>
      </c>
    </row>
    <row r="15" spans="1:4" ht="24" customHeight="1">
      <c r="A15" s="108" t="s">
        <v>1450</v>
      </c>
      <c r="B15" s="107">
        <v>6148</v>
      </c>
      <c r="C15" s="105">
        <v>12291</v>
      </c>
      <c r="D15" s="106">
        <f t="shared" si="0"/>
        <v>0.5002034008624197</v>
      </c>
    </row>
    <row r="16" spans="1:4" ht="24" customHeight="1">
      <c r="A16" s="108" t="s">
        <v>1451</v>
      </c>
      <c r="B16" s="107">
        <v>89855</v>
      </c>
      <c r="C16" s="105">
        <v>70144</v>
      </c>
      <c r="D16" s="106">
        <f t="shared" si="0"/>
        <v>1.2810076414233578</v>
      </c>
    </row>
    <row r="17" spans="1:4" ht="24" customHeight="1">
      <c r="A17" s="108" t="s">
        <v>1452</v>
      </c>
      <c r="B17" s="107">
        <v>286585</v>
      </c>
      <c r="C17" s="105">
        <v>276425</v>
      </c>
      <c r="D17" s="106">
        <f t="shared" si="0"/>
        <v>1.0367549968345844</v>
      </c>
    </row>
    <row r="18" spans="1:4" ht="24" customHeight="1">
      <c r="A18" s="108" t="s">
        <v>1453</v>
      </c>
      <c r="B18" s="107">
        <v>176523</v>
      </c>
      <c r="C18" s="105">
        <v>165633</v>
      </c>
      <c r="D18" s="106">
        <f t="shared" si="0"/>
        <v>1.0657477676549962</v>
      </c>
    </row>
    <row r="19" spans="1:4" ht="24" customHeight="1">
      <c r="A19" s="108" t="s">
        <v>1454</v>
      </c>
      <c r="B19" s="107">
        <v>22405</v>
      </c>
      <c r="C19" s="105">
        <v>22015</v>
      </c>
      <c r="D19" s="106">
        <f t="shared" si="0"/>
        <v>1.0177151941857825</v>
      </c>
    </row>
    <row r="20" spans="1:4" ht="24" customHeight="1">
      <c r="A20" s="108" t="s">
        <v>1455</v>
      </c>
      <c r="B20" s="107">
        <v>25338</v>
      </c>
      <c r="C20" s="105">
        <v>23730</v>
      </c>
      <c r="D20" s="106">
        <f t="shared" si="0"/>
        <v>1.0677623261694058</v>
      </c>
    </row>
    <row r="21" spans="1:4" ht="24" customHeight="1">
      <c r="A21" s="108" t="s">
        <v>1456</v>
      </c>
      <c r="B21" s="107">
        <v>21635</v>
      </c>
      <c r="C21" s="105">
        <v>21880</v>
      </c>
      <c r="D21" s="106">
        <f t="shared" si="0"/>
        <v>0.9888025594149908</v>
      </c>
    </row>
    <row r="22" spans="1:4" ht="24" customHeight="1">
      <c r="A22" s="108" t="s">
        <v>1344</v>
      </c>
      <c r="B22" s="107">
        <v>137267</v>
      </c>
      <c r="C22" s="105">
        <v>128085</v>
      </c>
      <c r="D22" s="106">
        <f t="shared" si="0"/>
        <v>1.071686770503962</v>
      </c>
    </row>
    <row r="23" spans="1:4" ht="24" customHeight="1">
      <c r="A23" s="108" t="s">
        <v>1345</v>
      </c>
      <c r="B23" s="107">
        <v>9890</v>
      </c>
      <c r="C23" s="105">
        <v>7868</v>
      </c>
      <c r="D23" s="106">
        <f t="shared" si="0"/>
        <v>1.2569903406202338</v>
      </c>
    </row>
    <row r="24" spans="1:4" ht="24" customHeight="1">
      <c r="A24" s="108" t="s">
        <v>1347</v>
      </c>
      <c r="B24" s="107"/>
      <c r="C24" s="105"/>
      <c r="D24" s="106" t="str">
        <f t="shared" si="0"/>
        <v>-</v>
      </c>
    </row>
    <row r="25" spans="1:4" ht="24" customHeight="1">
      <c r="A25" s="108" t="s">
        <v>1349</v>
      </c>
      <c r="B25" s="107"/>
      <c r="C25" s="105"/>
      <c r="D25" s="106" t="str">
        <f t="shared" si="0"/>
        <v>-</v>
      </c>
    </row>
    <row r="26" spans="1:4" ht="24" customHeight="1">
      <c r="A26" s="108" t="s">
        <v>1351</v>
      </c>
      <c r="B26" s="107">
        <v>28834</v>
      </c>
      <c r="C26" s="105">
        <v>28131</v>
      </c>
      <c r="D26" s="106">
        <f t="shared" si="0"/>
        <v>1.0249902243077031</v>
      </c>
    </row>
    <row r="27" spans="1:4" ht="24" customHeight="1">
      <c r="A27" s="108" t="s">
        <v>1457</v>
      </c>
      <c r="B27" s="107">
        <v>233933</v>
      </c>
      <c r="C27" s="105">
        <v>86715</v>
      </c>
      <c r="D27" s="106">
        <f t="shared" si="0"/>
        <v>2.697722424032751</v>
      </c>
    </row>
    <row r="28" spans="1:4" ht="24" customHeight="1">
      <c r="A28" s="103" t="s">
        <v>1458</v>
      </c>
      <c r="B28" s="107"/>
      <c r="C28" s="105">
        <v>902187</v>
      </c>
      <c r="D28" s="106">
        <f t="shared" si="0"/>
        <v>0</v>
      </c>
    </row>
    <row r="29" spans="1:4" ht="24" customHeight="1">
      <c r="A29" s="108" t="s">
        <v>1357</v>
      </c>
      <c r="B29" s="107">
        <v>17011</v>
      </c>
      <c r="C29" s="105">
        <v>20084</v>
      </c>
      <c r="D29" s="106">
        <f t="shared" si="0"/>
        <v>0.84699263095001</v>
      </c>
    </row>
    <row r="30" spans="1:4" ht="24" customHeight="1">
      <c r="A30" s="108" t="s">
        <v>1358</v>
      </c>
      <c r="B30" s="107"/>
      <c r="C30" s="105">
        <v>0</v>
      </c>
      <c r="D30" s="106" t="str">
        <f t="shared" si="0"/>
        <v>-</v>
      </c>
    </row>
    <row r="31" spans="1:4" ht="24" customHeight="1">
      <c r="A31" s="108" t="s">
        <v>1359</v>
      </c>
      <c r="B31" s="107">
        <v>216</v>
      </c>
      <c r="C31" s="105">
        <v>412</v>
      </c>
      <c r="D31" s="106">
        <f t="shared" si="0"/>
        <v>0.5242718446601942</v>
      </c>
    </row>
    <row r="32" spans="1:4" ht="24" customHeight="1">
      <c r="A32" s="108" t="s">
        <v>1360</v>
      </c>
      <c r="B32" s="107">
        <v>5654</v>
      </c>
      <c r="C32" s="105">
        <v>7459</v>
      </c>
      <c r="D32" s="106">
        <f t="shared" si="0"/>
        <v>0.7580104571658399</v>
      </c>
    </row>
    <row r="33" spans="1:4" ht="24" customHeight="1">
      <c r="A33" s="108" t="s">
        <v>1361</v>
      </c>
      <c r="B33" s="107">
        <v>32803</v>
      </c>
      <c r="C33" s="105">
        <v>50513</v>
      </c>
      <c r="D33" s="106">
        <f t="shared" si="0"/>
        <v>0.6493971848830994</v>
      </c>
    </row>
    <row r="34" spans="1:4" ht="24" customHeight="1">
      <c r="A34" s="108" t="s">
        <v>1362</v>
      </c>
      <c r="B34" s="107">
        <v>21951</v>
      </c>
      <c r="C34" s="105">
        <v>8832</v>
      </c>
      <c r="D34" s="106">
        <f t="shared" si="0"/>
        <v>2.4853940217391304</v>
      </c>
    </row>
    <row r="35" spans="1:4" ht="24" customHeight="1">
      <c r="A35" s="108" t="s">
        <v>1363</v>
      </c>
      <c r="B35" s="107">
        <v>11989</v>
      </c>
      <c r="C35" s="105">
        <v>10331</v>
      </c>
      <c r="D35" s="106">
        <f t="shared" si="0"/>
        <v>1.1604878520956345</v>
      </c>
    </row>
    <row r="36" spans="1:4" ht="24" customHeight="1">
      <c r="A36" s="108" t="s">
        <v>1364</v>
      </c>
      <c r="B36" s="107">
        <v>71916</v>
      </c>
      <c r="C36" s="105">
        <v>139192</v>
      </c>
      <c r="D36" s="106">
        <f t="shared" si="0"/>
        <v>0.516667624576125</v>
      </c>
    </row>
    <row r="37" spans="1:4" ht="24" customHeight="1">
      <c r="A37" s="108" t="s">
        <v>1365</v>
      </c>
      <c r="B37" s="107">
        <v>75472</v>
      </c>
      <c r="C37" s="105">
        <v>62789</v>
      </c>
      <c r="D37" s="106">
        <f t="shared" si="0"/>
        <v>1.2019939798372326</v>
      </c>
    </row>
    <row r="38" spans="1:4" ht="24" customHeight="1">
      <c r="A38" s="108" t="s">
        <v>1366</v>
      </c>
      <c r="B38" s="107">
        <v>52809</v>
      </c>
      <c r="C38" s="105">
        <v>67786</v>
      </c>
      <c r="D38" s="106">
        <f t="shared" si="0"/>
        <v>0.7790546720561768</v>
      </c>
    </row>
    <row r="39" spans="1:4" ht="24" customHeight="1">
      <c r="A39" s="108" t="s">
        <v>1367</v>
      </c>
      <c r="B39" s="107">
        <v>8932</v>
      </c>
      <c r="C39" s="105">
        <v>37213</v>
      </c>
      <c r="D39" s="106">
        <f t="shared" si="0"/>
        <v>0.24002364765001477</v>
      </c>
    </row>
    <row r="40" spans="1:4" ht="24" customHeight="1">
      <c r="A40" s="108" t="s">
        <v>1368</v>
      </c>
      <c r="B40" s="107">
        <v>326315</v>
      </c>
      <c r="C40" s="105">
        <v>251485</v>
      </c>
      <c r="D40" s="106">
        <f t="shared" si="0"/>
        <v>1.297552537924727</v>
      </c>
    </row>
    <row r="41" spans="1:4" ht="24" customHeight="1">
      <c r="A41" s="108" t="s">
        <v>1369</v>
      </c>
      <c r="B41" s="107">
        <v>72574</v>
      </c>
      <c r="C41" s="105">
        <v>38538</v>
      </c>
      <c r="D41" s="106">
        <f t="shared" si="0"/>
        <v>1.8831802376874773</v>
      </c>
    </row>
    <row r="42" spans="1:4" ht="24" customHeight="1">
      <c r="A42" s="108" t="s">
        <v>1370</v>
      </c>
      <c r="B42" s="107">
        <v>19623</v>
      </c>
      <c r="C42" s="105">
        <v>18725</v>
      </c>
      <c r="D42" s="106">
        <f t="shared" si="0"/>
        <v>1.0479572763684912</v>
      </c>
    </row>
    <row r="43" spans="1:4" ht="24" customHeight="1">
      <c r="A43" s="108" t="s">
        <v>1371</v>
      </c>
      <c r="B43" s="107">
        <v>19078</v>
      </c>
      <c r="C43" s="105">
        <v>10500</v>
      </c>
      <c r="D43" s="106">
        <f t="shared" si="0"/>
        <v>1.8169523809523809</v>
      </c>
    </row>
    <row r="44" spans="1:4" ht="24" customHeight="1">
      <c r="A44" s="108" t="s">
        <v>1372</v>
      </c>
      <c r="B44" s="107">
        <v>573</v>
      </c>
      <c r="C44" s="105">
        <v>241</v>
      </c>
      <c r="D44" s="106">
        <f t="shared" si="0"/>
        <v>2.3775933609958506</v>
      </c>
    </row>
    <row r="45" spans="1:4" ht="24" customHeight="1">
      <c r="A45" s="108" t="s">
        <v>1373</v>
      </c>
      <c r="B45" s="107">
        <v>18464</v>
      </c>
      <c r="C45" s="105">
        <v>29721</v>
      </c>
      <c r="D45" s="106">
        <f t="shared" si="0"/>
        <v>0.6212442380808183</v>
      </c>
    </row>
    <row r="46" spans="1:4" ht="24" customHeight="1">
      <c r="A46" s="108" t="s">
        <v>1374</v>
      </c>
      <c r="B46" s="107">
        <v>104269</v>
      </c>
      <c r="C46" s="105">
        <v>138579</v>
      </c>
      <c r="D46" s="106">
        <f t="shared" si="0"/>
        <v>0.7524155896636575</v>
      </c>
    </row>
    <row r="47" spans="1:4" ht="24" customHeight="1">
      <c r="A47" s="108" t="s">
        <v>1375</v>
      </c>
      <c r="B47" s="107">
        <v>2553</v>
      </c>
      <c r="C47" s="105">
        <v>2876</v>
      </c>
      <c r="D47" s="106">
        <f t="shared" si="0"/>
        <v>0.8876912378303199</v>
      </c>
    </row>
    <row r="48" spans="1:4" ht="24" customHeight="1">
      <c r="A48" s="108" t="s">
        <v>304</v>
      </c>
      <c r="B48" s="107">
        <v>12775</v>
      </c>
      <c r="C48" s="105">
        <v>6911</v>
      </c>
      <c r="D48" s="106">
        <f t="shared" si="0"/>
        <v>1.8485023874981912</v>
      </c>
    </row>
    <row r="49" spans="1:4" ht="24" customHeight="1">
      <c r="A49" s="103" t="s">
        <v>1459</v>
      </c>
      <c r="B49" s="109"/>
      <c r="C49" s="105">
        <v>95876</v>
      </c>
      <c r="D49" s="106">
        <f t="shared" si="0"/>
        <v>0</v>
      </c>
    </row>
    <row r="50" spans="1:4" ht="24" customHeight="1">
      <c r="A50" s="108" t="s">
        <v>1460</v>
      </c>
      <c r="B50" s="107">
        <v>12427</v>
      </c>
      <c r="C50" s="105">
        <v>12427</v>
      </c>
      <c r="D50" s="106">
        <f t="shared" si="0"/>
        <v>1</v>
      </c>
    </row>
    <row r="51" spans="1:4" s="88" customFormat="1" ht="24" customHeight="1">
      <c r="A51" s="108" t="s">
        <v>1461</v>
      </c>
      <c r="B51" s="107">
        <v>9287</v>
      </c>
      <c r="C51" s="105">
        <v>9287</v>
      </c>
      <c r="D51" s="106">
        <f t="shared" si="0"/>
        <v>1</v>
      </c>
    </row>
    <row r="52" spans="1:4" ht="24" customHeight="1">
      <c r="A52" s="108" t="s">
        <v>1462</v>
      </c>
      <c r="B52" s="107">
        <v>28640</v>
      </c>
      <c r="C52" s="105">
        <v>28640</v>
      </c>
      <c r="D52" s="106">
        <f t="shared" si="0"/>
        <v>1</v>
      </c>
    </row>
    <row r="53" spans="1:4" ht="24" customHeight="1">
      <c r="A53" s="108" t="s">
        <v>1463</v>
      </c>
      <c r="B53" s="107">
        <v>1971</v>
      </c>
      <c r="C53" s="105">
        <v>1971</v>
      </c>
      <c r="D53" s="106">
        <f t="shared" si="0"/>
        <v>1</v>
      </c>
    </row>
    <row r="54" spans="1:4" ht="24" customHeight="1">
      <c r="A54" s="108" t="s">
        <v>1464</v>
      </c>
      <c r="B54" s="107">
        <v>18914</v>
      </c>
      <c r="C54" s="105">
        <v>18914</v>
      </c>
      <c r="D54" s="106">
        <f t="shared" si="0"/>
        <v>1</v>
      </c>
    </row>
    <row r="55" spans="1:4" ht="24" customHeight="1">
      <c r="A55" s="108" t="s">
        <v>1465</v>
      </c>
      <c r="B55" s="107">
        <v>24637</v>
      </c>
      <c r="C55" s="105">
        <v>24637</v>
      </c>
      <c r="D55" s="106">
        <f t="shared" si="0"/>
        <v>1</v>
      </c>
    </row>
    <row r="56" spans="2:3" ht="19.5" customHeight="1">
      <c r="B56" s="110"/>
      <c r="C56" s="111"/>
    </row>
    <row r="57" spans="2:3" ht="12.75">
      <c r="B57" s="110"/>
      <c r="C57" s="111"/>
    </row>
    <row r="58" spans="2:3" ht="12.75">
      <c r="B58" s="110"/>
      <c r="C58" s="111"/>
    </row>
    <row r="59" spans="2:3" ht="12.75">
      <c r="B59" s="110"/>
      <c r="C59" s="111"/>
    </row>
    <row r="60" spans="2:3" ht="12.75">
      <c r="B60" s="110"/>
      <c r="C60" s="111"/>
    </row>
    <row r="61" spans="2:3" ht="12.75">
      <c r="B61" s="110"/>
      <c r="C61" s="111"/>
    </row>
    <row r="62" spans="2:3" ht="12.75">
      <c r="B62" s="110"/>
      <c r="C62" s="111"/>
    </row>
    <row r="63" spans="2:3" ht="12.75">
      <c r="B63" s="110"/>
      <c r="C63" s="111"/>
    </row>
    <row r="64" spans="2:3" ht="12.75">
      <c r="B64" s="110"/>
      <c r="C64" s="111"/>
    </row>
    <row r="65" spans="2:3" ht="12.75">
      <c r="B65" s="110"/>
      <c r="C65" s="111"/>
    </row>
    <row r="66" spans="2:3" ht="12.75">
      <c r="B66" s="110"/>
      <c r="C66" s="111"/>
    </row>
    <row r="67" spans="2:3" ht="12.75">
      <c r="B67" s="110"/>
      <c r="C67" s="111"/>
    </row>
    <row r="68" spans="2:3" ht="12.75">
      <c r="B68" s="110"/>
      <c r="C68" s="111"/>
    </row>
    <row r="69" spans="2:3" ht="12.75">
      <c r="B69" s="110"/>
      <c r="C69" s="111"/>
    </row>
    <row r="70" spans="2:3" ht="12.75">
      <c r="B70" s="110"/>
      <c r="C70" s="111"/>
    </row>
    <row r="71" spans="2:3" ht="12.75">
      <c r="B71" s="110"/>
      <c r="C71" s="111"/>
    </row>
    <row r="72" spans="2:3" ht="12.75">
      <c r="B72" s="110"/>
      <c r="C72" s="111"/>
    </row>
    <row r="73" spans="2:3" ht="12.75">
      <c r="B73" s="110"/>
      <c r="C73" s="111"/>
    </row>
    <row r="74" spans="2:3" ht="12.75">
      <c r="B74" s="110"/>
      <c r="C74" s="111"/>
    </row>
    <row r="75" spans="2:3" ht="12.75">
      <c r="B75" s="110"/>
      <c r="C75" s="111"/>
    </row>
    <row r="76" spans="2:3" ht="12.75">
      <c r="B76" s="110"/>
      <c r="C76" s="111"/>
    </row>
    <row r="77" spans="2:3" ht="12.75">
      <c r="B77" s="110"/>
      <c r="C77" s="111"/>
    </row>
    <row r="78" spans="2:3" ht="12.75">
      <c r="B78" s="110"/>
      <c r="C78" s="111"/>
    </row>
    <row r="79" spans="2:3" ht="12.75">
      <c r="B79" s="110"/>
      <c r="C79" s="111"/>
    </row>
    <row r="80" spans="2:3" ht="12.75">
      <c r="B80" s="110"/>
      <c r="C80" s="111"/>
    </row>
    <row r="81" spans="2:3" ht="12.75">
      <c r="B81" s="110"/>
      <c r="C81" s="111"/>
    </row>
    <row r="82" spans="2:3" ht="12.75">
      <c r="B82" s="110"/>
      <c r="C82" s="111"/>
    </row>
    <row r="83" spans="2:3" ht="12.75">
      <c r="B83" s="110"/>
      <c r="C83" s="111"/>
    </row>
    <row r="84" spans="2:3" ht="12.75">
      <c r="B84" s="110"/>
      <c r="C84" s="111"/>
    </row>
    <row r="85" spans="2:3" ht="12.75">
      <c r="B85" s="110"/>
      <c r="C85" s="111"/>
    </row>
    <row r="86" spans="2:3" ht="12.75">
      <c r="B86" s="110"/>
      <c r="C86" s="111"/>
    </row>
    <row r="87" spans="2:3" ht="12.75">
      <c r="B87" s="110"/>
      <c r="C87" s="111"/>
    </row>
    <row r="88" spans="2:3" ht="12.75">
      <c r="B88" s="110"/>
      <c r="C88" s="111"/>
    </row>
    <row r="89" spans="2:3" ht="12.75">
      <c r="B89" s="110"/>
      <c r="C89" s="111"/>
    </row>
    <row r="90" spans="2:3" ht="12.75">
      <c r="B90" s="110"/>
      <c r="C90" s="111"/>
    </row>
    <row r="91" spans="2:3" ht="12.75">
      <c r="B91" s="110"/>
      <c r="C91" s="111"/>
    </row>
    <row r="92" spans="2:3" ht="12.75">
      <c r="B92" s="110"/>
      <c r="C92" s="111"/>
    </row>
    <row r="93" spans="2:3" ht="12.75">
      <c r="B93" s="110"/>
      <c r="C93" s="111"/>
    </row>
    <row r="94" spans="2:3" ht="12.75">
      <c r="B94" s="110"/>
      <c r="C94" s="111"/>
    </row>
    <row r="95" spans="2:3" ht="12.75">
      <c r="B95" s="110"/>
      <c r="C95" s="111"/>
    </row>
    <row r="96" spans="2:3" ht="12.75">
      <c r="B96" s="110"/>
      <c r="C96" s="111"/>
    </row>
    <row r="97" spans="2:3" ht="12.75">
      <c r="B97" s="110"/>
      <c r="C97" s="111"/>
    </row>
    <row r="98" spans="2:3" ht="12.75">
      <c r="B98" s="110"/>
      <c r="C98" s="111"/>
    </row>
    <row r="99" spans="2:3" ht="12.75">
      <c r="B99" s="110"/>
      <c r="C99" s="111"/>
    </row>
    <row r="100" spans="2:3" ht="12.75">
      <c r="B100" s="110"/>
      <c r="C100" s="111"/>
    </row>
    <row r="101" spans="2:3" ht="12.75">
      <c r="B101" s="110"/>
      <c r="C101" s="111"/>
    </row>
    <row r="102" spans="2:3" ht="12.75">
      <c r="B102" s="110"/>
      <c r="C102" s="111"/>
    </row>
    <row r="103" spans="2:3" ht="12.75">
      <c r="B103" s="110"/>
      <c r="C103" s="111"/>
    </row>
    <row r="104" spans="2:3" ht="12.75">
      <c r="B104" s="110"/>
      <c r="C104" s="111"/>
    </row>
    <row r="105" spans="2:3" ht="12.75">
      <c r="B105" s="110"/>
      <c r="C105" s="111"/>
    </row>
    <row r="106" spans="2:3" ht="12.75">
      <c r="B106" s="110"/>
      <c r="C106" s="111"/>
    </row>
    <row r="107" spans="2:3" ht="12.75">
      <c r="B107" s="110"/>
      <c r="C107" s="111"/>
    </row>
    <row r="108" spans="2:3" ht="12.75">
      <c r="B108" s="110"/>
      <c r="C108" s="111"/>
    </row>
    <row r="109" spans="2:3" ht="12.75">
      <c r="B109" s="110"/>
      <c r="C109" s="111"/>
    </row>
    <row r="110" spans="2:3" ht="12.75">
      <c r="B110" s="110"/>
      <c r="C110" s="111"/>
    </row>
    <row r="111" spans="2:3" ht="12.75">
      <c r="B111" s="110"/>
      <c r="C111" s="111"/>
    </row>
    <row r="112" spans="2:3" ht="12.75">
      <c r="B112" s="110"/>
      <c r="C112" s="111"/>
    </row>
    <row r="113" spans="2:3" ht="12.75">
      <c r="B113" s="110"/>
      <c r="C113" s="111"/>
    </row>
    <row r="114" spans="2:3" ht="12.75">
      <c r="B114" s="110"/>
      <c r="C114" s="111"/>
    </row>
    <row r="115" spans="2:3" ht="12.75">
      <c r="B115" s="110"/>
      <c r="C115" s="111"/>
    </row>
    <row r="116" spans="2:3" ht="12.75">
      <c r="B116" s="110"/>
      <c r="C116" s="111"/>
    </row>
    <row r="117" spans="2:3" ht="12.75">
      <c r="B117" s="110"/>
      <c r="C117" s="111"/>
    </row>
    <row r="118" spans="2:3" ht="12.75">
      <c r="B118" s="110"/>
      <c r="C118" s="111"/>
    </row>
    <row r="119" spans="2:3" ht="12.75">
      <c r="B119" s="110"/>
      <c r="C119" s="111"/>
    </row>
    <row r="120" spans="2:3" ht="12.75">
      <c r="B120" s="110"/>
      <c r="C120" s="111"/>
    </row>
    <row r="121" spans="2:3" ht="12.75">
      <c r="B121" s="110"/>
      <c r="C121" s="111"/>
    </row>
    <row r="122" spans="2:3" ht="12.75">
      <c r="B122" s="110"/>
      <c r="C122" s="111"/>
    </row>
    <row r="123" spans="2:3" ht="12.75">
      <c r="B123" s="110"/>
      <c r="C123" s="111"/>
    </row>
    <row r="124" spans="2:3" ht="12.75">
      <c r="B124" s="110"/>
      <c r="C124" s="111"/>
    </row>
    <row r="125" spans="2:3" ht="12.75">
      <c r="B125" s="110"/>
      <c r="C125" s="111"/>
    </row>
    <row r="126" spans="2:3" ht="12.75">
      <c r="B126" s="110"/>
      <c r="C126" s="111"/>
    </row>
    <row r="127" spans="2:3" ht="12.75">
      <c r="B127" s="110"/>
      <c r="C127" s="111"/>
    </row>
    <row r="128" spans="2:3" ht="12.75">
      <c r="B128" s="110"/>
      <c r="C128" s="111"/>
    </row>
    <row r="129" spans="2:3" ht="12.75">
      <c r="B129" s="110"/>
      <c r="C129" s="111"/>
    </row>
    <row r="130" spans="2:3" ht="12.75">
      <c r="B130" s="110"/>
      <c r="C130" s="111"/>
    </row>
    <row r="131" spans="2:3" ht="12.75">
      <c r="B131" s="110"/>
      <c r="C131" s="111"/>
    </row>
    <row r="132" spans="2:3" ht="12.75">
      <c r="B132" s="110"/>
      <c r="C132" s="111"/>
    </row>
    <row r="133" spans="2:3" ht="12.75">
      <c r="B133" s="110"/>
      <c r="C133" s="111"/>
    </row>
    <row r="134" spans="2:3" ht="12.75">
      <c r="B134" s="110"/>
      <c r="C134" s="111"/>
    </row>
    <row r="135" spans="2:3" ht="12.75">
      <c r="B135" s="110"/>
      <c r="C135" s="111"/>
    </row>
    <row r="136" spans="2:3" ht="12.75">
      <c r="B136" s="110"/>
      <c r="C136" s="111"/>
    </row>
    <row r="137" spans="2:3" ht="12.75">
      <c r="B137" s="110"/>
      <c r="C137" s="111"/>
    </row>
    <row r="138" spans="2:3" ht="12.75">
      <c r="B138" s="110"/>
      <c r="C138" s="111"/>
    </row>
    <row r="139" spans="2:3" ht="12.75">
      <c r="B139" s="110"/>
      <c r="C139" s="111"/>
    </row>
    <row r="140" spans="2:3" ht="12.75">
      <c r="B140" s="110"/>
      <c r="C140" s="111"/>
    </row>
    <row r="141" spans="2:3" ht="12.75">
      <c r="B141" s="110"/>
      <c r="C141" s="111"/>
    </row>
    <row r="142" spans="2:3" ht="12.75">
      <c r="B142" s="110"/>
      <c r="C142" s="111"/>
    </row>
    <row r="143" spans="2:3" ht="12.75">
      <c r="B143" s="110"/>
      <c r="C143" s="111"/>
    </row>
    <row r="144" spans="2:3" ht="12.75">
      <c r="B144" s="110"/>
      <c r="C144" s="111"/>
    </row>
    <row r="145" spans="2:3" ht="12.75">
      <c r="B145" s="110"/>
      <c r="C145" s="111"/>
    </row>
    <row r="146" spans="2:3" ht="12.75">
      <c r="B146" s="110"/>
      <c r="C146" s="111"/>
    </row>
    <row r="147" spans="2:3" ht="12.75">
      <c r="B147" s="110"/>
      <c r="C147" s="111"/>
    </row>
    <row r="148" spans="2:3" ht="12.75">
      <c r="B148" s="110"/>
      <c r="C148" s="111"/>
    </row>
    <row r="149" spans="2:3" ht="12.75">
      <c r="B149" s="110"/>
      <c r="C149" s="111"/>
    </row>
    <row r="150" spans="2:3" ht="12.75">
      <c r="B150" s="110"/>
      <c r="C150" s="111"/>
    </row>
    <row r="151" spans="2:3" ht="12.75">
      <c r="B151" s="110"/>
      <c r="C151" s="111"/>
    </row>
    <row r="152" spans="2:3" ht="12.75">
      <c r="B152" s="110"/>
      <c r="C152" s="111"/>
    </row>
    <row r="153" spans="2:3" ht="12.75">
      <c r="B153" s="110"/>
      <c r="C153" s="111"/>
    </row>
    <row r="154" spans="2:3" ht="12.75">
      <c r="B154" s="110"/>
      <c r="C154" s="111"/>
    </row>
    <row r="155" spans="2:3" ht="12.75">
      <c r="B155" s="110"/>
      <c r="C155" s="111"/>
    </row>
    <row r="156" spans="2:3" ht="12.75">
      <c r="B156" s="110"/>
      <c r="C156" s="111"/>
    </row>
    <row r="157" spans="2:3" ht="12.75">
      <c r="B157" s="110"/>
      <c r="C157" s="111"/>
    </row>
    <row r="158" spans="2:3" ht="12.75">
      <c r="B158" s="110"/>
      <c r="C158" s="111"/>
    </row>
    <row r="159" spans="2:3" ht="12.75">
      <c r="B159" s="110"/>
      <c r="C159" s="111"/>
    </row>
    <row r="160" spans="2:3" ht="12.75">
      <c r="B160" s="110"/>
      <c r="C160" s="111"/>
    </row>
    <row r="161" spans="2:3" ht="12.75">
      <c r="B161" s="110"/>
      <c r="C161" s="111"/>
    </row>
    <row r="162" spans="2:3" ht="12.75">
      <c r="B162" s="110"/>
      <c r="C162" s="111"/>
    </row>
    <row r="163" spans="2:3" ht="12.75">
      <c r="B163" s="110"/>
      <c r="C163" s="111"/>
    </row>
    <row r="164" spans="2:3" ht="12.75">
      <c r="B164" s="110"/>
      <c r="C164" s="111"/>
    </row>
    <row r="165" spans="2:3" ht="12.75">
      <c r="B165" s="110"/>
      <c r="C165" s="111"/>
    </row>
    <row r="166" spans="2:3" ht="12.75">
      <c r="B166" s="110"/>
      <c r="C166" s="111"/>
    </row>
    <row r="167" spans="2:3" ht="12.75">
      <c r="B167" s="110"/>
      <c r="C167" s="111"/>
    </row>
    <row r="168" spans="2:3" ht="12.75">
      <c r="B168" s="110"/>
      <c r="C168" s="111"/>
    </row>
    <row r="169" spans="2:3" ht="12.75">
      <c r="B169" s="110"/>
      <c r="C169" s="111"/>
    </row>
    <row r="170" spans="2:3" ht="12.75">
      <c r="B170" s="110"/>
      <c r="C170" s="111"/>
    </row>
    <row r="171" spans="2:3" ht="12.75">
      <c r="B171" s="110"/>
      <c r="C171" s="111"/>
    </row>
    <row r="172" spans="2:3" ht="12.75">
      <c r="B172" s="110"/>
      <c r="C172" s="111"/>
    </row>
    <row r="173" spans="2:3" ht="12.75">
      <c r="B173" s="110"/>
      <c r="C173" s="111"/>
    </row>
    <row r="174" spans="2:3" ht="12.75">
      <c r="B174" s="110"/>
      <c r="C174" s="111"/>
    </row>
    <row r="175" spans="2:3" ht="12.75">
      <c r="B175" s="110"/>
      <c r="C175" s="111"/>
    </row>
    <row r="176" spans="2:3" ht="12.75">
      <c r="B176" s="110"/>
      <c r="C176" s="111"/>
    </row>
    <row r="177" spans="2:3" ht="12.75">
      <c r="B177" s="110"/>
      <c r="C177" s="111"/>
    </row>
    <row r="178" spans="2:3" ht="12.75">
      <c r="B178" s="110"/>
      <c r="C178" s="111"/>
    </row>
    <row r="179" spans="2:3" ht="12.75">
      <c r="B179" s="110"/>
      <c r="C179" s="111"/>
    </row>
    <row r="180" spans="2:3" ht="12.75">
      <c r="B180" s="110"/>
      <c r="C180" s="111"/>
    </row>
    <row r="181" spans="2:3" ht="12.75">
      <c r="B181" s="110"/>
      <c r="C181" s="111"/>
    </row>
    <row r="182" spans="2:3" ht="12.75">
      <c r="B182" s="110"/>
      <c r="C182" s="111"/>
    </row>
    <row r="183" spans="2:3" ht="12.75">
      <c r="B183" s="110"/>
      <c r="C183" s="111"/>
    </row>
    <row r="184" spans="2:3" ht="12.75">
      <c r="B184" s="110"/>
      <c r="C184" s="111"/>
    </row>
    <row r="185" spans="2:3" ht="12.75">
      <c r="B185" s="110"/>
      <c r="C185" s="111"/>
    </row>
    <row r="186" spans="2:3" ht="12.75">
      <c r="B186" s="110"/>
      <c r="C186" s="111"/>
    </row>
    <row r="187" spans="2:3" ht="12.75">
      <c r="B187" s="110"/>
      <c r="C187" s="111"/>
    </row>
    <row r="188" spans="2:3" ht="12.75">
      <c r="B188" s="110"/>
      <c r="C188" s="111"/>
    </row>
    <row r="189" spans="2:3" ht="12.75">
      <c r="B189" s="110"/>
      <c r="C189" s="111"/>
    </row>
    <row r="190" spans="2:3" ht="12.75">
      <c r="B190" s="110"/>
      <c r="C190" s="111"/>
    </row>
    <row r="191" spans="2:3" ht="12.75">
      <c r="B191" s="110"/>
      <c r="C191" s="111"/>
    </row>
    <row r="192" spans="2:3" ht="12.75">
      <c r="B192" s="110"/>
      <c r="C192" s="111"/>
    </row>
    <row r="193" spans="2:3" ht="12.75">
      <c r="B193" s="110"/>
      <c r="C193" s="111"/>
    </row>
    <row r="194" spans="2:3" ht="12.75">
      <c r="B194" s="110"/>
      <c r="C194" s="111"/>
    </row>
    <row r="195" spans="2:3" ht="12.75">
      <c r="B195" s="110"/>
      <c r="C195" s="111"/>
    </row>
    <row r="196" spans="2:3" ht="12.75">
      <c r="B196" s="110"/>
      <c r="C196" s="111"/>
    </row>
    <row r="197" spans="2:3" ht="12.75">
      <c r="B197" s="110"/>
      <c r="C197" s="111"/>
    </row>
    <row r="198" spans="2:3" ht="12.75">
      <c r="B198" s="110"/>
      <c r="C198" s="111"/>
    </row>
    <row r="199" spans="2:3" ht="12.75">
      <c r="B199" s="110"/>
      <c r="C199" s="111"/>
    </row>
    <row r="200" spans="2:3" ht="12.75">
      <c r="B200" s="110"/>
      <c r="C200" s="111"/>
    </row>
    <row r="201" spans="2:3" ht="12.75">
      <c r="B201" s="110"/>
      <c r="C201" s="111"/>
    </row>
    <row r="202" spans="2:3" ht="12.75">
      <c r="B202" s="110"/>
      <c r="C202" s="111"/>
    </row>
    <row r="203" spans="2:3" ht="12.75">
      <c r="B203" s="110"/>
      <c r="C203" s="111"/>
    </row>
    <row r="204" spans="2:3" ht="12.75">
      <c r="B204" s="110"/>
      <c r="C204" s="111"/>
    </row>
    <row r="205" spans="2:3" ht="12.75">
      <c r="B205" s="110"/>
      <c r="C205" s="111"/>
    </row>
    <row r="206" spans="2:3" ht="12.75">
      <c r="B206" s="110"/>
      <c r="C206" s="111"/>
    </row>
    <row r="207" spans="2:3" ht="12.75">
      <c r="B207" s="110"/>
      <c r="C207" s="111"/>
    </row>
    <row r="208" spans="2:3" ht="12.75">
      <c r="B208" s="110"/>
      <c r="C208" s="111"/>
    </row>
    <row r="209" spans="2:3" ht="12.75">
      <c r="B209" s="110"/>
      <c r="C209" s="111"/>
    </row>
    <row r="210" spans="2:3" ht="12.75">
      <c r="B210" s="110"/>
      <c r="C210" s="111"/>
    </row>
    <row r="211" spans="2:3" ht="12.75">
      <c r="B211" s="110"/>
      <c r="C211" s="111"/>
    </row>
    <row r="212" spans="2:3" ht="12.75">
      <c r="B212" s="110"/>
      <c r="C212" s="111"/>
    </row>
    <row r="213" spans="2:3" ht="12.75">
      <c r="B213" s="110"/>
      <c r="C213" s="111"/>
    </row>
    <row r="214" spans="2:3" ht="12.75">
      <c r="B214" s="110"/>
      <c r="C214" s="111"/>
    </row>
    <row r="215" spans="2:3" ht="12.75">
      <c r="B215" s="110"/>
      <c r="C215" s="111"/>
    </row>
    <row r="216" spans="2:3" ht="12.75">
      <c r="B216" s="110"/>
      <c r="C216" s="111"/>
    </row>
    <row r="217" spans="2:3" ht="12.75">
      <c r="B217" s="110"/>
      <c r="C217" s="111"/>
    </row>
    <row r="218" spans="2:3" ht="12.75">
      <c r="B218" s="110"/>
      <c r="C218" s="111"/>
    </row>
    <row r="219" spans="2:3" ht="12.75">
      <c r="B219" s="110"/>
      <c r="C219" s="111"/>
    </row>
    <row r="220" spans="2:3" ht="12.75">
      <c r="B220" s="110"/>
      <c r="C220" s="111"/>
    </row>
    <row r="221" spans="2:3" ht="12.75">
      <c r="B221" s="110"/>
      <c r="C221" s="111"/>
    </row>
    <row r="222" spans="2:3" ht="12.75">
      <c r="B222" s="110"/>
      <c r="C222" s="111"/>
    </row>
    <row r="223" spans="2:3" ht="12.75">
      <c r="B223" s="110"/>
      <c r="C223" s="111"/>
    </row>
    <row r="224" spans="2:3" ht="12.75">
      <c r="B224" s="110"/>
      <c r="C224" s="111"/>
    </row>
    <row r="225" spans="2:3" ht="12.75">
      <c r="B225" s="110"/>
      <c r="C225" s="111"/>
    </row>
    <row r="226" spans="2:3" ht="12.75">
      <c r="B226" s="110"/>
      <c r="C226" s="111"/>
    </row>
    <row r="227" spans="2:3" ht="12.75">
      <c r="B227" s="110"/>
      <c r="C227" s="111"/>
    </row>
    <row r="228" spans="2:3" ht="12.75">
      <c r="B228" s="110"/>
      <c r="C228" s="111"/>
    </row>
    <row r="229" spans="2:3" ht="12.75">
      <c r="B229" s="110"/>
      <c r="C229" s="111"/>
    </row>
    <row r="230" spans="2:3" ht="12.75">
      <c r="B230" s="110"/>
      <c r="C230" s="111"/>
    </row>
    <row r="231" spans="2:3" ht="12.75">
      <c r="B231" s="110"/>
      <c r="C231" s="111"/>
    </row>
    <row r="232" spans="2:3" ht="12.75">
      <c r="B232" s="110"/>
      <c r="C232" s="111"/>
    </row>
    <row r="233" spans="2:3" ht="12.75">
      <c r="B233" s="110"/>
      <c r="C233" s="111"/>
    </row>
    <row r="234" spans="2:3" ht="12.75">
      <c r="B234" s="110"/>
      <c r="C234" s="111"/>
    </row>
    <row r="235" spans="2:3" ht="12.75">
      <c r="B235" s="110"/>
      <c r="C235" s="111"/>
    </row>
    <row r="236" spans="2:3" ht="12.75">
      <c r="B236" s="110"/>
      <c r="C236" s="111"/>
    </row>
    <row r="237" spans="2:3" ht="12.75">
      <c r="B237" s="110"/>
      <c r="C237" s="111"/>
    </row>
    <row r="238" spans="2:3" ht="12.75">
      <c r="B238" s="110"/>
      <c r="C238" s="111"/>
    </row>
    <row r="239" spans="2:3" ht="12.75">
      <c r="B239" s="110"/>
      <c r="C239" s="111"/>
    </row>
    <row r="240" spans="2:3" ht="12.75">
      <c r="B240" s="110"/>
      <c r="C240" s="111"/>
    </row>
    <row r="241" spans="2:3" ht="12.75">
      <c r="B241" s="110"/>
      <c r="C241" s="111"/>
    </row>
    <row r="242" spans="2:3" ht="12.75">
      <c r="B242" s="110"/>
      <c r="C242" s="111"/>
    </row>
    <row r="243" spans="2:3" ht="12.75">
      <c r="B243" s="110"/>
      <c r="C243" s="111"/>
    </row>
    <row r="244" spans="2:3" ht="12.75">
      <c r="B244" s="110"/>
      <c r="C244" s="111"/>
    </row>
    <row r="245" spans="2:3" ht="12.75">
      <c r="B245" s="110"/>
      <c r="C245" s="111"/>
    </row>
    <row r="246" spans="2:3" ht="12.75">
      <c r="B246" s="110"/>
      <c r="C246" s="111"/>
    </row>
    <row r="247" spans="2:3" ht="12.75">
      <c r="B247" s="110"/>
      <c r="C247" s="111"/>
    </row>
    <row r="248" spans="2:3" ht="12.75">
      <c r="B248" s="110"/>
      <c r="C248" s="111"/>
    </row>
    <row r="249" spans="2:3" ht="12.75">
      <c r="B249" s="110"/>
      <c r="C249" s="111"/>
    </row>
    <row r="250" spans="2:3" ht="12.75">
      <c r="B250" s="110"/>
      <c r="C250" s="111"/>
    </row>
    <row r="251" spans="2:3" ht="12.75">
      <c r="B251" s="110"/>
      <c r="C251" s="111"/>
    </row>
    <row r="252" spans="2:3" ht="12.75">
      <c r="B252" s="110"/>
      <c r="C252" s="111"/>
    </row>
    <row r="253" spans="2:3" ht="12.75">
      <c r="B253" s="110"/>
      <c r="C253" s="111"/>
    </row>
    <row r="254" spans="2:3" ht="12.75">
      <c r="B254" s="110"/>
      <c r="C254" s="111"/>
    </row>
    <row r="255" spans="2:3" ht="12.75">
      <c r="B255" s="110"/>
      <c r="C255" s="111"/>
    </row>
    <row r="256" spans="2:3" ht="12.75">
      <c r="B256" s="110"/>
      <c r="C256" s="111"/>
    </row>
    <row r="257" spans="2:3" ht="12.75">
      <c r="B257" s="110"/>
      <c r="C257" s="111"/>
    </row>
    <row r="258" spans="2:3" ht="12.75">
      <c r="B258" s="110"/>
      <c r="C258" s="111"/>
    </row>
    <row r="259" spans="2:3" ht="12.75">
      <c r="B259" s="110"/>
      <c r="C259" s="111"/>
    </row>
    <row r="260" spans="2:3" ht="12.75">
      <c r="B260" s="110"/>
      <c r="C260" s="111"/>
    </row>
    <row r="261" spans="2:3" ht="12.75">
      <c r="B261" s="110"/>
      <c r="C261" s="111"/>
    </row>
    <row r="262" spans="2:3" ht="12.75">
      <c r="B262" s="110"/>
      <c r="C262" s="111"/>
    </row>
    <row r="263" spans="2:3" ht="12.75">
      <c r="B263" s="110"/>
      <c r="C263" s="111"/>
    </row>
    <row r="264" spans="2:3" ht="12.75">
      <c r="B264" s="110"/>
      <c r="C264" s="111"/>
    </row>
    <row r="265" spans="2:3" ht="12.75">
      <c r="B265" s="110"/>
      <c r="C265" s="111"/>
    </row>
    <row r="266" spans="2:3" ht="12.75">
      <c r="B266" s="110"/>
      <c r="C266" s="111"/>
    </row>
    <row r="267" spans="2:3" ht="12.75">
      <c r="B267" s="110"/>
      <c r="C267" s="111"/>
    </row>
    <row r="268" spans="2:3" ht="12.75">
      <c r="B268" s="110"/>
      <c r="C268" s="111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32.875" style="52" customWidth="1"/>
    <col min="2" max="2" width="11.125" style="53" customWidth="1"/>
    <col min="3" max="3" width="8.25390625" style="53" customWidth="1"/>
    <col min="4" max="4" width="8.75390625" style="53" customWidth="1"/>
    <col min="5" max="6" width="9.125" style="53" customWidth="1"/>
    <col min="7" max="7" width="8.50390625" style="53" customWidth="1"/>
    <col min="8" max="8" width="8.25390625" style="73" customWidth="1"/>
    <col min="9" max="9" width="8.00390625" style="73" customWidth="1"/>
    <col min="10" max="10" width="8.875" style="73" customWidth="1"/>
    <col min="11" max="11" width="8.125" style="73" customWidth="1"/>
    <col min="12" max="12" width="8.625" style="73" customWidth="1"/>
    <col min="13" max="13" width="7.125" style="73" customWidth="1"/>
    <col min="14" max="14" width="8.25390625" style="73" customWidth="1"/>
    <col min="15" max="15" width="7.75390625" style="73" customWidth="1"/>
    <col min="16" max="241" width="9.125" style="54" customWidth="1"/>
  </cols>
  <sheetData>
    <row r="1" spans="1:15" s="28" customFormat="1" ht="24.75" customHeight="1">
      <c r="A1" s="55" t="s">
        <v>1466</v>
      </c>
      <c r="B1" s="56"/>
      <c r="C1" s="74"/>
      <c r="D1" s="74"/>
      <c r="E1" s="75"/>
      <c r="F1" s="75"/>
      <c r="G1" s="76"/>
      <c r="H1" s="77"/>
      <c r="I1" s="77"/>
      <c r="J1" s="77"/>
      <c r="K1" s="77"/>
      <c r="L1" s="77"/>
      <c r="M1" s="77"/>
      <c r="N1" s="77"/>
      <c r="O1" s="77"/>
    </row>
    <row r="2" spans="1:15" s="28" customFormat="1" ht="24.75" customHeight="1">
      <c r="A2" s="85" t="s">
        <v>1467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28" customFormat="1" ht="19.5" customHeight="1">
      <c r="A3" s="86" t="s">
        <v>1468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71" customFormat="1" ht="21" customHeight="1">
      <c r="A4" s="63" t="s">
        <v>1469</v>
      </c>
      <c r="B4" s="63" t="s">
        <v>1282</v>
      </c>
      <c r="C4" s="4" t="s">
        <v>1283</v>
      </c>
      <c r="D4" s="4" t="s">
        <v>1284</v>
      </c>
      <c r="E4" s="4" t="s">
        <v>1285</v>
      </c>
      <c r="F4" s="4" t="s">
        <v>1286</v>
      </c>
      <c r="G4" s="4" t="s">
        <v>1287</v>
      </c>
      <c r="H4" s="4" t="s">
        <v>1288</v>
      </c>
      <c r="I4" s="4" t="s">
        <v>1289</v>
      </c>
      <c r="J4" s="4" t="s">
        <v>1290</v>
      </c>
      <c r="K4" s="4" t="s">
        <v>1291</v>
      </c>
      <c r="L4" s="4" t="s">
        <v>1292</v>
      </c>
      <c r="M4" s="4" t="s">
        <v>1293</v>
      </c>
      <c r="N4" s="4" t="s">
        <v>1294</v>
      </c>
      <c r="O4" s="4" t="s">
        <v>1295</v>
      </c>
    </row>
    <row r="5" spans="1:15" s="28" customFormat="1" ht="21" customHeight="1">
      <c r="A5" s="66" t="s">
        <v>1470</v>
      </c>
      <c r="B5" s="67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s="28" customFormat="1" ht="21" customHeight="1">
      <c r="A6" s="25" t="s">
        <v>1471</v>
      </c>
      <c r="B6" s="26">
        <v>0</v>
      </c>
      <c r="C6" s="26">
        <v>0</v>
      </c>
      <c r="D6" s="26"/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/>
      <c r="N6" s="26"/>
      <c r="O6" s="26">
        <v>0</v>
      </c>
    </row>
    <row r="7" spans="1:15" s="28" customFormat="1" ht="21" customHeight="1">
      <c r="A7" s="25" t="s">
        <v>1472</v>
      </c>
      <c r="B7" s="26">
        <v>0</v>
      </c>
      <c r="C7" s="26">
        <v>0</v>
      </c>
      <c r="D7" s="26"/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/>
      <c r="N7" s="26"/>
      <c r="O7" s="26">
        <v>0</v>
      </c>
    </row>
    <row r="8" spans="1:15" s="28" customFormat="1" ht="21" customHeight="1">
      <c r="A8" s="25" t="s">
        <v>1473</v>
      </c>
      <c r="B8" s="26">
        <v>0</v>
      </c>
      <c r="C8" s="26">
        <v>0</v>
      </c>
      <c r="D8" s="26"/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/>
      <c r="N8" s="26"/>
      <c r="O8" s="26">
        <v>0</v>
      </c>
    </row>
    <row r="9" spans="1:15" s="28" customFormat="1" ht="21" customHeight="1">
      <c r="A9" s="25" t="s">
        <v>1474</v>
      </c>
      <c r="B9" s="26">
        <v>0</v>
      </c>
      <c r="C9" s="26">
        <v>0</v>
      </c>
      <c r="D9" s="26"/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/>
      <c r="N9" s="26"/>
      <c r="O9" s="26">
        <v>0</v>
      </c>
    </row>
    <row r="10" spans="1:15" s="28" customFormat="1" ht="21" customHeight="1">
      <c r="A10" s="25" t="s">
        <v>1475</v>
      </c>
      <c r="B10" s="26">
        <v>0</v>
      </c>
      <c r="C10" s="26">
        <v>0</v>
      </c>
      <c r="D10" s="26"/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/>
      <c r="N10" s="26"/>
      <c r="O10" s="26">
        <v>0</v>
      </c>
    </row>
    <row r="11" spans="1:15" s="28" customFormat="1" ht="21" customHeight="1">
      <c r="A11" s="25" t="s">
        <v>1476</v>
      </c>
      <c r="B11" s="26">
        <v>2294208</v>
      </c>
      <c r="C11" s="26">
        <v>108177</v>
      </c>
      <c r="D11" s="26"/>
      <c r="E11" s="26">
        <v>21543</v>
      </c>
      <c r="F11" s="26">
        <v>152107</v>
      </c>
      <c r="G11" s="26">
        <v>142226</v>
      </c>
      <c r="H11" s="26">
        <v>221763</v>
      </c>
      <c r="I11" s="26">
        <v>324063</v>
      </c>
      <c r="J11" s="26">
        <v>32373</v>
      </c>
      <c r="K11" s="26">
        <v>137887</v>
      </c>
      <c r="L11" s="26">
        <v>95284</v>
      </c>
      <c r="M11" s="26"/>
      <c r="N11" s="26"/>
      <c r="O11" s="26">
        <v>100718</v>
      </c>
    </row>
    <row r="12" spans="1:15" s="28" customFormat="1" ht="21" customHeight="1">
      <c r="A12" s="25" t="s">
        <v>1477</v>
      </c>
      <c r="B12" s="26">
        <v>3046</v>
      </c>
      <c r="C12" s="26">
        <v>0</v>
      </c>
      <c r="D12" s="26"/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2668</v>
      </c>
      <c r="L12" s="26">
        <v>0</v>
      </c>
      <c r="M12" s="26"/>
      <c r="N12" s="26"/>
      <c r="O12" s="26">
        <v>0</v>
      </c>
    </row>
    <row r="13" spans="1:15" s="28" customFormat="1" ht="21" customHeight="1">
      <c r="A13" s="25" t="s">
        <v>1478</v>
      </c>
      <c r="B13" s="26">
        <v>2537</v>
      </c>
      <c r="C13" s="26">
        <v>0</v>
      </c>
      <c r="D13" s="26"/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80</v>
      </c>
      <c r="K13" s="26">
        <v>333</v>
      </c>
      <c r="L13" s="26">
        <v>200</v>
      </c>
      <c r="M13" s="26"/>
      <c r="N13" s="26"/>
      <c r="O13" s="26">
        <v>47</v>
      </c>
    </row>
    <row r="14" spans="1:15" s="28" customFormat="1" ht="21" customHeight="1">
      <c r="A14" s="25" t="s">
        <v>1479</v>
      </c>
      <c r="B14" s="26">
        <v>35469</v>
      </c>
      <c r="C14" s="26">
        <v>7517</v>
      </c>
      <c r="D14" s="26"/>
      <c r="E14" s="26">
        <v>187</v>
      </c>
      <c r="F14" s="26">
        <v>0</v>
      </c>
      <c r="G14" s="26">
        <v>2034</v>
      </c>
      <c r="H14" s="26">
        <v>2193</v>
      </c>
      <c r="I14" s="26">
        <v>280</v>
      </c>
      <c r="J14" s="26">
        <v>670</v>
      </c>
      <c r="K14" s="26">
        <v>2545</v>
      </c>
      <c r="L14" s="26">
        <v>1818</v>
      </c>
      <c r="M14" s="26"/>
      <c r="N14" s="26"/>
      <c r="O14" s="26">
        <v>1184</v>
      </c>
    </row>
    <row r="15" spans="1:15" s="28" customFormat="1" ht="21" customHeight="1">
      <c r="A15" s="25" t="s">
        <v>1480</v>
      </c>
      <c r="B15" s="26">
        <v>8958</v>
      </c>
      <c r="C15" s="26">
        <v>0</v>
      </c>
      <c r="D15" s="26"/>
      <c r="E15" s="26">
        <v>0</v>
      </c>
      <c r="F15" s="26">
        <v>0</v>
      </c>
      <c r="G15" s="26">
        <v>796</v>
      </c>
      <c r="H15" s="26">
        <v>628</v>
      </c>
      <c r="I15" s="26">
        <v>1081</v>
      </c>
      <c r="J15" s="26">
        <v>0</v>
      </c>
      <c r="K15" s="26">
        <v>476</v>
      </c>
      <c r="L15" s="26">
        <v>185</v>
      </c>
      <c r="M15" s="26"/>
      <c r="N15" s="26"/>
      <c r="O15" s="26">
        <v>0</v>
      </c>
    </row>
    <row r="16" spans="1:15" s="28" customFormat="1" ht="21" customHeight="1">
      <c r="A16" s="25" t="s">
        <v>1481</v>
      </c>
      <c r="B16" s="26">
        <v>0</v>
      </c>
      <c r="C16" s="26">
        <v>0</v>
      </c>
      <c r="D16" s="26"/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/>
      <c r="N16" s="26"/>
      <c r="O16" s="26">
        <v>0</v>
      </c>
    </row>
    <row r="17" spans="1:15" s="28" customFormat="1" ht="21" customHeight="1">
      <c r="A17" s="25" t="s">
        <v>1482</v>
      </c>
      <c r="B17" s="26">
        <v>0</v>
      </c>
      <c r="C17" s="26">
        <v>0</v>
      </c>
      <c r="D17" s="26"/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/>
      <c r="N17" s="26"/>
      <c r="O17" s="26">
        <v>0</v>
      </c>
    </row>
    <row r="18" spans="1:15" s="28" customFormat="1" ht="21" customHeight="1">
      <c r="A18" s="25" t="s">
        <v>1483</v>
      </c>
      <c r="B18" s="26">
        <v>0</v>
      </c>
      <c r="C18" s="26">
        <v>0</v>
      </c>
      <c r="D18" s="26"/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/>
      <c r="N18" s="26"/>
      <c r="O18" s="26">
        <v>0</v>
      </c>
    </row>
    <row r="19" spans="1:15" s="28" customFormat="1" ht="21" customHeight="1">
      <c r="A19" s="25" t="s">
        <v>1484</v>
      </c>
      <c r="B19" s="26">
        <v>0</v>
      </c>
      <c r="C19" s="26">
        <v>0</v>
      </c>
      <c r="D19" s="26"/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/>
      <c r="N19" s="26"/>
      <c r="O19" s="26">
        <v>0</v>
      </c>
    </row>
    <row r="20" spans="1:15" s="28" customFormat="1" ht="21" customHeight="1">
      <c r="A20" s="25" t="s">
        <v>1485</v>
      </c>
      <c r="B20" s="26">
        <v>0</v>
      </c>
      <c r="C20" s="26">
        <v>0</v>
      </c>
      <c r="D20" s="26"/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/>
      <c r="N20" s="26"/>
      <c r="O20" s="26">
        <v>0</v>
      </c>
    </row>
    <row r="21" spans="1:15" s="28" customFormat="1" ht="21" customHeight="1">
      <c r="A21" s="25" t="s">
        <v>1486</v>
      </c>
      <c r="B21" s="26">
        <v>267</v>
      </c>
      <c r="C21" s="26">
        <v>0</v>
      </c>
      <c r="D21" s="26"/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/>
      <c r="N21" s="26"/>
      <c r="O21" s="26">
        <v>0</v>
      </c>
    </row>
    <row r="22" spans="1:15" s="28" customFormat="1" ht="21" customHeight="1">
      <c r="A22" s="25" t="s">
        <v>1487</v>
      </c>
      <c r="B22" s="26">
        <v>0</v>
      </c>
      <c r="C22" s="26">
        <v>0</v>
      </c>
      <c r="D22" s="26"/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/>
      <c r="N22" s="26"/>
      <c r="O22" s="26">
        <v>0</v>
      </c>
    </row>
    <row r="23" spans="1:15" s="28" customFormat="1" ht="21" customHeight="1">
      <c r="A23" s="25" t="s">
        <v>1488</v>
      </c>
      <c r="B23" s="26">
        <v>0</v>
      </c>
      <c r="C23" s="26">
        <v>0</v>
      </c>
      <c r="D23" s="26"/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/>
      <c r="N23" s="26"/>
      <c r="O23" s="26">
        <v>0</v>
      </c>
    </row>
    <row r="24" spans="1:15" s="28" customFormat="1" ht="21" customHeight="1">
      <c r="A24" s="25" t="s">
        <v>1489</v>
      </c>
      <c r="B24" s="26">
        <v>0</v>
      </c>
      <c r="C24" s="26">
        <v>0</v>
      </c>
      <c r="D24" s="26"/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/>
      <c r="N24" s="26"/>
      <c r="O24" s="26">
        <v>0</v>
      </c>
    </row>
    <row r="25" spans="1:15" s="28" customFormat="1" ht="21" customHeight="1">
      <c r="A25" s="25" t="s">
        <v>1490</v>
      </c>
      <c r="B25" s="26">
        <v>0</v>
      </c>
      <c r="C25" s="26">
        <v>0</v>
      </c>
      <c r="D25" s="26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/>
      <c r="N25" s="26"/>
      <c r="O25" s="26">
        <v>0</v>
      </c>
    </row>
    <row r="26" spans="1:15" s="28" customFormat="1" ht="21" customHeight="1">
      <c r="A26" s="25" t="s">
        <v>1491</v>
      </c>
      <c r="B26" s="26">
        <v>0</v>
      </c>
      <c r="C26" s="26">
        <v>0</v>
      </c>
      <c r="D26" s="26"/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/>
      <c r="N26" s="26"/>
      <c r="O26" s="26">
        <v>0</v>
      </c>
    </row>
    <row r="27" spans="1:15" s="28" customFormat="1" ht="21" customHeight="1">
      <c r="A27" s="25" t="s">
        <v>1492</v>
      </c>
      <c r="B27" s="26">
        <v>0</v>
      </c>
      <c r="C27" s="26">
        <v>0</v>
      </c>
      <c r="D27" s="26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/>
      <c r="N27" s="26"/>
      <c r="O27" s="26">
        <v>0</v>
      </c>
    </row>
    <row r="28" spans="1:15" s="28" customFormat="1" ht="21" customHeight="1">
      <c r="A28" s="25" t="s">
        <v>1493</v>
      </c>
      <c r="B28" s="26">
        <v>0</v>
      </c>
      <c r="C28" s="26">
        <v>0</v>
      </c>
      <c r="D28" s="26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/>
      <c r="N28" s="26"/>
      <c r="O28" s="26">
        <v>0</v>
      </c>
    </row>
    <row r="29" spans="1:15" s="28" customFormat="1" ht="21" customHeight="1">
      <c r="A29" s="25" t="s">
        <v>1494</v>
      </c>
      <c r="B29" s="26">
        <v>0</v>
      </c>
      <c r="C29" s="26">
        <v>0</v>
      </c>
      <c r="D29" s="26"/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/>
      <c r="N29" s="26"/>
      <c r="O29" s="26">
        <v>0</v>
      </c>
    </row>
    <row r="30" spans="1:15" s="28" customFormat="1" ht="21" customHeight="1">
      <c r="A30" s="25" t="s">
        <v>1495</v>
      </c>
      <c r="B30" s="26">
        <v>0</v>
      </c>
      <c r="C30" s="26">
        <v>0</v>
      </c>
      <c r="D30" s="26"/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/>
      <c r="N30" s="26"/>
      <c r="O30" s="26">
        <v>0</v>
      </c>
    </row>
    <row r="31" spans="1:15" s="28" customFormat="1" ht="21" customHeight="1">
      <c r="A31" s="25" t="s">
        <v>1496</v>
      </c>
      <c r="B31" s="26">
        <v>198449</v>
      </c>
      <c r="C31" s="26">
        <v>0</v>
      </c>
      <c r="D31" s="26"/>
      <c r="E31" s="26">
        <v>0</v>
      </c>
      <c r="F31" s="26">
        <v>4373</v>
      </c>
      <c r="G31" s="26">
        <v>17834</v>
      </c>
      <c r="H31" s="26">
        <v>34623</v>
      </c>
      <c r="I31" s="26">
        <v>22817</v>
      </c>
      <c r="J31" s="26">
        <v>88025</v>
      </c>
      <c r="K31" s="26">
        <v>0</v>
      </c>
      <c r="L31" s="26">
        <v>0</v>
      </c>
      <c r="M31" s="26"/>
      <c r="N31" s="26">
        <v>30422</v>
      </c>
      <c r="O31" s="26">
        <v>0</v>
      </c>
    </row>
    <row r="32" spans="1:15" s="28" customFormat="1" ht="21" customHeight="1">
      <c r="A32" s="27" t="s">
        <v>1497</v>
      </c>
      <c r="B32" s="26">
        <f aca="true" t="shared" si="0" ref="B32:O32">SUM(B5:B31)</f>
        <v>2542934</v>
      </c>
      <c r="C32" s="26">
        <f t="shared" si="0"/>
        <v>115694</v>
      </c>
      <c r="D32" s="26">
        <f t="shared" si="0"/>
        <v>0</v>
      </c>
      <c r="E32" s="26">
        <f t="shared" si="0"/>
        <v>21730</v>
      </c>
      <c r="F32" s="26">
        <f t="shared" si="0"/>
        <v>156480</v>
      </c>
      <c r="G32" s="26">
        <f t="shared" si="0"/>
        <v>162890</v>
      </c>
      <c r="H32" s="26">
        <f t="shared" si="0"/>
        <v>259207</v>
      </c>
      <c r="I32" s="26">
        <f t="shared" si="0"/>
        <v>348241</v>
      </c>
      <c r="J32" s="26">
        <f t="shared" si="0"/>
        <v>121148</v>
      </c>
      <c r="K32" s="26">
        <f t="shared" si="0"/>
        <v>143909</v>
      </c>
      <c r="L32" s="26">
        <f t="shared" si="0"/>
        <v>97487</v>
      </c>
      <c r="M32" s="26">
        <f t="shared" si="0"/>
        <v>0</v>
      </c>
      <c r="N32" s="26">
        <f t="shared" si="0"/>
        <v>30422</v>
      </c>
      <c r="O32" s="26">
        <f t="shared" si="0"/>
        <v>101949</v>
      </c>
    </row>
    <row r="33" spans="1:15" s="28" customFormat="1" ht="21" customHeight="1">
      <c r="A33" s="70" t="s">
        <v>1498</v>
      </c>
      <c r="B33" s="26">
        <v>77379</v>
      </c>
      <c r="C33" s="26">
        <v>2907</v>
      </c>
      <c r="D33" s="26">
        <v>60814</v>
      </c>
      <c r="E33" s="26">
        <v>1280</v>
      </c>
      <c r="F33" s="26">
        <v>27766</v>
      </c>
      <c r="G33" s="26">
        <v>5973</v>
      </c>
      <c r="H33" s="26">
        <v>10827</v>
      </c>
      <c r="I33" s="26">
        <v>8186</v>
      </c>
      <c r="J33" s="26">
        <v>3932</v>
      </c>
      <c r="K33" s="26">
        <v>4144</v>
      </c>
      <c r="L33" s="26">
        <v>9746</v>
      </c>
      <c r="M33" s="26">
        <v>42009</v>
      </c>
      <c r="N33" s="26">
        <v>1332</v>
      </c>
      <c r="O33" s="26">
        <v>6579</v>
      </c>
    </row>
    <row r="34" spans="1:15" s="28" customFormat="1" ht="21" customHeight="1">
      <c r="A34" s="70" t="s">
        <v>1499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</row>
    <row r="35" spans="1:15" s="28" customFormat="1" ht="21" customHeight="1">
      <c r="A35" s="70" t="s">
        <v>1500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</row>
    <row r="36" spans="1:15" s="28" customFormat="1" ht="21" customHeight="1">
      <c r="A36" s="70" t="s">
        <v>1501</v>
      </c>
      <c r="B36" s="26">
        <v>165829</v>
      </c>
      <c r="C36" s="26">
        <v>4514</v>
      </c>
      <c r="D36" s="26">
        <v>1730</v>
      </c>
      <c r="E36" s="26">
        <v>431</v>
      </c>
      <c r="F36" s="26">
        <v>1226</v>
      </c>
      <c r="G36" s="26">
        <v>16664</v>
      </c>
      <c r="H36" s="26">
        <v>10434</v>
      </c>
      <c r="I36" s="26">
        <v>1920</v>
      </c>
      <c r="J36" s="26">
        <v>17322</v>
      </c>
      <c r="K36" s="26">
        <v>25713</v>
      </c>
      <c r="L36" s="26">
        <v>10278</v>
      </c>
      <c r="M36" s="26">
        <v>97</v>
      </c>
      <c r="N36" s="26">
        <v>237</v>
      </c>
      <c r="O36" s="26">
        <v>1335</v>
      </c>
    </row>
    <row r="37" spans="1:15" s="72" customFormat="1" ht="21" customHeight="1">
      <c r="A37" s="70" t="s">
        <v>1502</v>
      </c>
      <c r="B37" s="26">
        <v>39478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2117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449</v>
      </c>
      <c r="O37" s="26">
        <v>0</v>
      </c>
    </row>
    <row r="38" spans="1:15" s="28" customFormat="1" ht="21" customHeight="1">
      <c r="A38" s="70" t="s">
        <v>1390</v>
      </c>
      <c r="B38" s="67">
        <v>0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</row>
    <row r="39" spans="1:15" s="28" customFormat="1" ht="21" customHeight="1">
      <c r="A39" s="70" t="s">
        <v>1403</v>
      </c>
      <c r="B39" s="67">
        <v>428320</v>
      </c>
      <c r="C39" s="67">
        <v>9000</v>
      </c>
      <c r="D39" s="67">
        <v>10000</v>
      </c>
      <c r="E39" s="67">
        <v>2600</v>
      </c>
      <c r="F39" s="67">
        <v>170309</v>
      </c>
      <c r="G39" s="67">
        <v>7900</v>
      </c>
      <c r="H39" s="82">
        <v>0</v>
      </c>
      <c r="I39" s="82">
        <v>14187</v>
      </c>
      <c r="J39" s="82">
        <v>8300</v>
      </c>
      <c r="K39" s="82">
        <v>34100</v>
      </c>
      <c r="L39" s="82">
        <v>17200</v>
      </c>
      <c r="M39" s="82">
        <v>33612</v>
      </c>
      <c r="N39" s="82">
        <v>6812</v>
      </c>
      <c r="O39" s="82">
        <v>6600</v>
      </c>
    </row>
    <row r="40" spans="1:15" s="28" customFormat="1" ht="21" customHeight="1">
      <c r="A40" s="70" t="s">
        <v>1503</v>
      </c>
      <c r="B40" s="67">
        <v>0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</row>
    <row r="41" spans="1:15" s="28" customFormat="1" ht="21" customHeight="1">
      <c r="A41" s="70" t="s">
        <v>1504</v>
      </c>
      <c r="B41" s="67">
        <v>0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</row>
    <row r="42" spans="1:15" s="28" customFormat="1" ht="21" customHeight="1">
      <c r="A42" s="67" t="s">
        <v>1505</v>
      </c>
      <c r="B42" s="84">
        <v>3253940</v>
      </c>
      <c r="C42" s="84">
        <v>132115</v>
      </c>
      <c r="D42" s="84">
        <v>72544</v>
      </c>
      <c r="E42" s="84">
        <v>26041</v>
      </c>
      <c r="F42" s="84">
        <v>355781</v>
      </c>
      <c r="G42" s="84">
        <v>193427</v>
      </c>
      <c r="H42" s="84">
        <v>282585</v>
      </c>
      <c r="I42" s="84">
        <v>372534</v>
      </c>
      <c r="J42" s="84">
        <v>150702</v>
      </c>
      <c r="K42" s="84">
        <v>207866</v>
      </c>
      <c r="L42" s="84">
        <v>134711</v>
      </c>
      <c r="M42" s="84">
        <v>75718</v>
      </c>
      <c r="N42" s="84">
        <v>39252</v>
      </c>
      <c r="O42" s="84">
        <v>116463</v>
      </c>
    </row>
    <row r="43" spans="1:15" s="28" customFormat="1" ht="12.75" customHeight="1">
      <c r="A43" s="68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s="28" customFormat="1" ht="12.75" customHeight="1">
      <c r="A44" s="52"/>
      <c r="B44" s="53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15" s="28" customFormat="1" ht="14.25">
      <c r="A45" s="52"/>
      <c r="B45" s="53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</sheetData>
  <sheetProtection/>
  <mergeCells count="2">
    <mergeCell ref="A2:O2"/>
    <mergeCell ref="A3:O3"/>
  </mergeCells>
  <printOptions horizontalCentered="1"/>
  <pageMargins left="0.7900000000000001" right="0.7900000000000001" top="0.7900000000000001" bottom="0.7900000000000001" header="0.39" footer="0.39"/>
  <pageSetup firstPageNumber="0" useFirstPageNumber="1" horizontalDpi="600" verticalDpi="600" orientation="landscape" pageOrder="overThenDown" paperSize="9" scale="8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showGridLines="0" showZeros="0" workbookViewId="0" topLeftCell="A1">
      <selection activeCell="A2" sqref="A2:O2"/>
    </sheetView>
  </sheetViews>
  <sheetFormatPr defaultColWidth="9.125" defaultRowHeight="14.25"/>
  <cols>
    <col min="1" max="1" width="33.25390625" style="52" customWidth="1"/>
    <col min="2" max="2" width="11.125" style="53" customWidth="1"/>
    <col min="3" max="3" width="8.25390625" style="53" customWidth="1"/>
    <col min="4" max="4" width="8.75390625" style="53" customWidth="1"/>
    <col min="5" max="6" width="9.125" style="53" customWidth="1"/>
    <col min="7" max="7" width="8.50390625" style="53" customWidth="1"/>
    <col min="8" max="8" width="8.25390625" style="73" customWidth="1"/>
    <col min="9" max="9" width="8.00390625" style="73" customWidth="1"/>
    <col min="10" max="10" width="8.875" style="73" customWidth="1"/>
    <col min="11" max="11" width="8.125" style="73" customWidth="1"/>
    <col min="12" max="12" width="8.625" style="73" customWidth="1"/>
    <col min="13" max="13" width="7.125" style="73" customWidth="1"/>
    <col min="14" max="14" width="8.25390625" style="73" customWidth="1"/>
    <col min="15" max="15" width="7.75390625" style="73" customWidth="1"/>
    <col min="16" max="236" width="9.125" style="54" customWidth="1"/>
    <col min="237" max="16384" width="9.125" style="54" customWidth="1"/>
  </cols>
  <sheetData>
    <row r="1" spans="1:15" s="28" customFormat="1" ht="24.75" customHeight="1">
      <c r="A1" s="55" t="s">
        <v>1506</v>
      </c>
      <c r="B1" s="56"/>
      <c r="C1" s="74"/>
      <c r="D1" s="74"/>
      <c r="E1" s="75"/>
      <c r="F1" s="75"/>
      <c r="G1" s="76"/>
      <c r="H1" s="77"/>
      <c r="I1" s="77"/>
      <c r="J1" s="77"/>
      <c r="K1" s="77"/>
      <c r="L1" s="77"/>
      <c r="M1" s="77"/>
      <c r="N1" s="77"/>
      <c r="O1" s="77"/>
    </row>
    <row r="2" spans="1:15" s="28" customFormat="1" ht="24.75" customHeight="1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28" customFormat="1" ht="19.5" customHeight="1">
      <c r="A3" s="79" t="s">
        <v>60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s="71" customFormat="1" ht="18.75" customHeight="1">
      <c r="A4" s="63" t="s">
        <v>1507</v>
      </c>
      <c r="B4" s="63" t="s">
        <v>1282</v>
      </c>
      <c r="C4" s="4" t="s">
        <v>1283</v>
      </c>
      <c r="D4" s="4" t="s">
        <v>1284</v>
      </c>
      <c r="E4" s="4" t="s">
        <v>1285</v>
      </c>
      <c r="F4" s="4" t="s">
        <v>1286</v>
      </c>
      <c r="G4" s="4" t="s">
        <v>1287</v>
      </c>
      <c r="H4" s="4" t="s">
        <v>1288</v>
      </c>
      <c r="I4" s="4" t="s">
        <v>1289</v>
      </c>
      <c r="J4" s="4" t="s">
        <v>1290</v>
      </c>
      <c r="K4" s="4" t="s">
        <v>1291</v>
      </c>
      <c r="L4" s="4" t="s">
        <v>1292</v>
      </c>
      <c r="M4" s="4" t="s">
        <v>1293</v>
      </c>
      <c r="N4" s="4" t="s">
        <v>1294</v>
      </c>
      <c r="O4" s="4" t="s">
        <v>1295</v>
      </c>
    </row>
    <row r="5" spans="1:15" s="28" customFormat="1" ht="18.75" customHeight="1">
      <c r="A5" s="66" t="s">
        <v>1508</v>
      </c>
      <c r="B5" s="80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s="28" customFormat="1" ht="18.75" customHeight="1">
      <c r="A6" s="25" t="s">
        <v>1509</v>
      </c>
      <c r="B6" s="26">
        <v>486</v>
      </c>
      <c r="C6" s="26">
        <v>0</v>
      </c>
      <c r="D6" s="26">
        <v>0</v>
      </c>
      <c r="E6" s="26">
        <v>1</v>
      </c>
      <c r="F6" s="26">
        <v>0</v>
      </c>
      <c r="G6" s="26">
        <v>81</v>
      </c>
      <c r="H6" s="26">
        <v>13</v>
      </c>
      <c r="I6" s="26">
        <v>27</v>
      </c>
      <c r="J6" s="26">
        <v>13</v>
      </c>
      <c r="K6" s="26">
        <v>1</v>
      </c>
      <c r="L6" s="26">
        <v>14</v>
      </c>
      <c r="M6" s="26">
        <v>304</v>
      </c>
      <c r="N6" s="26">
        <v>0</v>
      </c>
      <c r="O6" s="26">
        <v>0</v>
      </c>
    </row>
    <row r="7" spans="1:15" s="28" customFormat="1" ht="18.75" customHeight="1">
      <c r="A7" s="25" t="s">
        <v>1510</v>
      </c>
      <c r="B7" s="26">
        <v>26032</v>
      </c>
      <c r="C7" s="26">
        <v>756</v>
      </c>
      <c r="D7" s="26">
        <v>0</v>
      </c>
      <c r="E7" s="26">
        <v>37</v>
      </c>
      <c r="F7" s="26">
        <v>0</v>
      </c>
      <c r="G7" s="26">
        <v>2639</v>
      </c>
      <c r="H7" s="26">
        <v>3364</v>
      </c>
      <c r="I7" s="26">
        <v>3949</v>
      </c>
      <c r="J7" s="26">
        <v>1854</v>
      </c>
      <c r="K7" s="26">
        <v>1314</v>
      </c>
      <c r="L7" s="26">
        <v>6183</v>
      </c>
      <c r="M7" s="26">
        <v>1786</v>
      </c>
      <c r="N7" s="26">
        <v>728</v>
      </c>
      <c r="O7" s="26">
        <v>3392</v>
      </c>
    </row>
    <row r="8" spans="1:15" s="28" customFormat="1" ht="18.75" customHeight="1">
      <c r="A8" s="25" t="s">
        <v>1511</v>
      </c>
      <c r="B8" s="26">
        <v>484</v>
      </c>
      <c r="C8" s="26">
        <v>0</v>
      </c>
      <c r="D8" s="26">
        <v>0</v>
      </c>
      <c r="E8" s="26">
        <v>2</v>
      </c>
      <c r="F8" s="26">
        <v>0</v>
      </c>
      <c r="G8" s="26">
        <v>95</v>
      </c>
      <c r="H8" s="26">
        <v>91</v>
      </c>
      <c r="I8" s="26">
        <v>40</v>
      </c>
      <c r="J8" s="26">
        <v>78</v>
      </c>
      <c r="K8" s="26">
        <v>44</v>
      </c>
      <c r="L8" s="26">
        <v>83</v>
      </c>
      <c r="M8" s="26">
        <v>22</v>
      </c>
      <c r="N8" s="26">
        <v>11</v>
      </c>
      <c r="O8" s="26">
        <v>18</v>
      </c>
    </row>
    <row r="9" spans="1:15" s="28" customFormat="1" ht="18.75" customHeight="1">
      <c r="A9" s="25" t="s">
        <v>1512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</row>
    <row r="10" spans="1:15" s="28" customFormat="1" ht="18.75" customHeight="1">
      <c r="A10" s="25" t="s">
        <v>1513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</row>
    <row r="11" spans="1:15" s="28" customFormat="1" ht="18.75" customHeight="1">
      <c r="A11" s="25" t="s">
        <v>1514</v>
      </c>
      <c r="B11" s="26">
        <v>1845813</v>
      </c>
      <c r="C11" s="26">
        <v>30209</v>
      </c>
      <c r="D11" s="26">
        <v>57614</v>
      </c>
      <c r="E11" s="26">
        <v>11617</v>
      </c>
      <c r="F11" s="26">
        <v>268781</v>
      </c>
      <c r="G11" s="26">
        <v>113506</v>
      </c>
      <c r="H11" s="26">
        <v>162505</v>
      </c>
      <c r="I11" s="26">
        <v>277286</v>
      </c>
      <c r="J11" s="26">
        <v>32490</v>
      </c>
      <c r="K11" s="26">
        <v>126954</v>
      </c>
      <c r="L11" s="26">
        <v>73508</v>
      </c>
      <c r="M11" s="26">
        <v>26864</v>
      </c>
      <c r="N11" s="26">
        <v>449</v>
      </c>
      <c r="O11" s="26">
        <v>65349</v>
      </c>
    </row>
    <row r="12" spans="1:15" s="28" customFormat="1" ht="18.75" customHeight="1">
      <c r="A12" s="25" t="s">
        <v>1515</v>
      </c>
      <c r="B12" s="26">
        <v>3703</v>
      </c>
      <c r="C12" s="26">
        <v>0</v>
      </c>
      <c r="D12" s="26">
        <v>0</v>
      </c>
      <c r="E12" s="26">
        <v>0</v>
      </c>
      <c r="F12" s="26">
        <v>0</v>
      </c>
      <c r="G12" s="26">
        <v>668</v>
      </c>
      <c r="H12" s="26">
        <v>382</v>
      </c>
      <c r="I12" s="26">
        <v>0</v>
      </c>
      <c r="J12" s="26">
        <v>0</v>
      </c>
      <c r="K12" s="26">
        <v>2653</v>
      </c>
      <c r="L12" s="26">
        <v>0</v>
      </c>
      <c r="M12" s="26">
        <v>0</v>
      </c>
      <c r="N12" s="26">
        <v>0</v>
      </c>
      <c r="O12" s="26">
        <v>0</v>
      </c>
    </row>
    <row r="13" spans="1:15" s="28" customFormat="1" ht="18.75" customHeight="1">
      <c r="A13" s="25" t="s">
        <v>1516</v>
      </c>
      <c r="B13" s="26">
        <v>664</v>
      </c>
      <c r="C13" s="26">
        <v>23</v>
      </c>
      <c r="D13" s="26">
        <v>0</v>
      </c>
      <c r="E13" s="26">
        <v>0</v>
      </c>
      <c r="F13" s="26">
        <v>0</v>
      </c>
      <c r="G13" s="26">
        <v>44</v>
      </c>
      <c r="H13" s="26">
        <v>122</v>
      </c>
      <c r="I13" s="26">
        <v>0</v>
      </c>
      <c r="J13" s="26">
        <v>44</v>
      </c>
      <c r="K13" s="26">
        <v>74</v>
      </c>
      <c r="L13" s="26">
        <v>280</v>
      </c>
      <c r="M13" s="26">
        <v>49</v>
      </c>
      <c r="N13" s="26">
        <v>23</v>
      </c>
      <c r="O13" s="26">
        <v>5</v>
      </c>
    </row>
    <row r="14" spans="1:15" s="28" customFormat="1" ht="18.75" customHeight="1">
      <c r="A14" s="25" t="s">
        <v>1517</v>
      </c>
      <c r="B14" s="26">
        <v>2598</v>
      </c>
      <c r="C14" s="26">
        <v>0</v>
      </c>
      <c r="D14" s="26">
        <v>0</v>
      </c>
      <c r="E14" s="26">
        <v>0</v>
      </c>
      <c r="F14" s="26">
        <v>0</v>
      </c>
      <c r="G14" s="26">
        <v>519</v>
      </c>
      <c r="H14" s="26">
        <v>1116</v>
      </c>
      <c r="I14" s="26">
        <v>280</v>
      </c>
      <c r="J14" s="26">
        <v>405</v>
      </c>
      <c r="K14" s="26">
        <v>0</v>
      </c>
      <c r="L14" s="26">
        <v>32</v>
      </c>
      <c r="M14" s="26">
        <v>0</v>
      </c>
      <c r="N14" s="26">
        <v>0</v>
      </c>
      <c r="O14" s="26">
        <v>246</v>
      </c>
    </row>
    <row r="15" spans="1:15" s="28" customFormat="1" ht="18.75" customHeight="1">
      <c r="A15" s="25" t="s">
        <v>1518</v>
      </c>
      <c r="B15" s="26">
        <v>1585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504</v>
      </c>
      <c r="I15" s="26">
        <v>1081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s="28" customFormat="1" ht="18.75" customHeight="1">
      <c r="A16" s="25" t="s">
        <v>1519</v>
      </c>
      <c r="B16" s="26">
        <v>1978</v>
      </c>
      <c r="C16" s="26">
        <v>60</v>
      </c>
      <c r="D16" s="26">
        <v>0</v>
      </c>
      <c r="E16" s="26">
        <v>0</v>
      </c>
      <c r="F16" s="26">
        <v>0</v>
      </c>
      <c r="G16" s="26">
        <v>213</v>
      </c>
      <c r="H16" s="26">
        <v>411</v>
      </c>
      <c r="I16" s="26">
        <v>126</v>
      </c>
      <c r="J16" s="26">
        <v>130</v>
      </c>
      <c r="K16" s="26">
        <v>212</v>
      </c>
      <c r="L16" s="26">
        <v>546</v>
      </c>
      <c r="M16" s="26">
        <v>48</v>
      </c>
      <c r="N16" s="26">
        <v>32</v>
      </c>
      <c r="O16" s="26">
        <v>141</v>
      </c>
    </row>
    <row r="17" spans="1:15" s="28" customFormat="1" ht="18.75" customHeight="1">
      <c r="A17" s="25" t="s">
        <v>1520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</row>
    <row r="18" spans="1:15" s="28" customFormat="1" ht="18.75" customHeight="1">
      <c r="A18" s="25" t="s">
        <v>1521</v>
      </c>
      <c r="B18" s="26">
        <v>16478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50</v>
      </c>
      <c r="I18" s="26">
        <v>1329</v>
      </c>
      <c r="J18" s="26">
        <v>50</v>
      </c>
      <c r="K18" s="26">
        <v>0</v>
      </c>
      <c r="L18" s="26">
        <v>70</v>
      </c>
      <c r="M18" s="26">
        <v>0</v>
      </c>
      <c r="N18" s="26">
        <v>50</v>
      </c>
      <c r="O18" s="26">
        <v>0</v>
      </c>
    </row>
    <row r="19" spans="1:15" s="28" customFormat="1" ht="18.75" customHeight="1">
      <c r="A19" s="65" t="s">
        <v>1522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</row>
    <row r="20" spans="1:15" s="28" customFormat="1" ht="18.75" customHeight="1">
      <c r="A20" s="25" t="s">
        <v>1523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</row>
    <row r="21" spans="1:15" s="28" customFormat="1" ht="18.75" customHeight="1">
      <c r="A21" s="25" t="s">
        <v>1524</v>
      </c>
      <c r="B21" s="26">
        <v>174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</row>
    <row r="22" spans="1:15" s="28" customFormat="1" ht="18.75" customHeight="1">
      <c r="A22" s="25" t="s">
        <v>1525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s="28" customFormat="1" ht="18.75" customHeight="1">
      <c r="A23" s="25" t="s">
        <v>1526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15" s="28" customFormat="1" ht="18.75" customHeight="1">
      <c r="A24" s="25" t="s">
        <v>1527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15" s="28" customFormat="1" ht="18.75" customHeight="1">
      <c r="A25" s="25" t="s">
        <v>1528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</row>
    <row r="26" spans="1:15" s="28" customFormat="1" ht="18.75" customHeight="1">
      <c r="A26" s="25" t="s">
        <v>1529</v>
      </c>
      <c r="B26" s="26">
        <v>593</v>
      </c>
      <c r="C26" s="26">
        <v>0</v>
      </c>
      <c r="D26" s="26">
        <v>25</v>
      </c>
      <c r="E26" s="26">
        <v>0</v>
      </c>
      <c r="F26" s="26">
        <v>0</v>
      </c>
      <c r="G26" s="26">
        <v>20</v>
      </c>
      <c r="H26" s="26">
        <v>518</v>
      </c>
      <c r="I26" s="26">
        <v>0</v>
      </c>
      <c r="J26" s="26">
        <v>30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</row>
    <row r="27" spans="1:15" s="28" customFormat="1" ht="18.75" customHeight="1">
      <c r="A27" s="25" t="s">
        <v>1530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s="28" customFormat="1" ht="18.75" customHeight="1">
      <c r="A28" s="25" t="s">
        <v>1531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</row>
    <row r="29" spans="1:15" s="28" customFormat="1" ht="18.75" customHeight="1">
      <c r="A29" s="25" t="s">
        <v>1532</v>
      </c>
      <c r="B29" s="26">
        <v>1140</v>
      </c>
      <c r="C29" s="26">
        <v>3</v>
      </c>
      <c r="D29" s="26">
        <v>3</v>
      </c>
      <c r="E29" s="26">
        <v>3</v>
      </c>
      <c r="F29" s="26">
        <v>0</v>
      </c>
      <c r="G29" s="26">
        <v>22</v>
      </c>
      <c r="H29" s="26">
        <v>32</v>
      </c>
      <c r="I29" s="26">
        <v>16</v>
      </c>
      <c r="J29" s="26">
        <v>20</v>
      </c>
      <c r="K29" s="26">
        <v>25</v>
      </c>
      <c r="L29" s="26">
        <v>17</v>
      </c>
      <c r="M29" s="26">
        <v>5</v>
      </c>
      <c r="N29" s="26">
        <v>15</v>
      </c>
      <c r="O29" s="26">
        <v>14</v>
      </c>
    </row>
    <row r="30" spans="1:15" s="28" customFormat="1" ht="18.75" customHeight="1">
      <c r="A30" s="25" t="s">
        <v>1533</v>
      </c>
      <c r="B30" s="26">
        <v>18788</v>
      </c>
      <c r="C30" s="26">
        <v>304</v>
      </c>
      <c r="D30" s="26">
        <v>169</v>
      </c>
      <c r="E30" s="26">
        <v>282</v>
      </c>
      <c r="F30" s="26">
        <v>5</v>
      </c>
      <c r="G30" s="26">
        <v>1248</v>
      </c>
      <c r="H30" s="26">
        <v>4128</v>
      </c>
      <c r="I30" s="26">
        <v>2512</v>
      </c>
      <c r="J30" s="26">
        <v>1136</v>
      </c>
      <c r="K30" s="26">
        <v>1807</v>
      </c>
      <c r="L30" s="26">
        <v>1131</v>
      </c>
      <c r="M30" s="26">
        <v>857</v>
      </c>
      <c r="N30" s="26">
        <v>511</v>
      </c>
      <c r="O30" s="26">
        <v>1553</v>
      </c>
    </row>
    <row r="31" spans="1:15" s="28" customFormat="1" ht="18.75" customHeight="1">
      <c r="A31" s="25" t="s">
        <v>1534</v>
      </c>
      <c r="B31" s="26">
        <v>125190</v>
      </c>
      <c r="C31" s="26">
        <v>0</v>
      </c>
      <c r="D31" s="26">
        <v>0</v>
      </c>
      <c r="E31" s="26">
        <v>0</v>
      </c>
      <c r="F31" s="26">
        <v>5000</v>
      </c>
      <c r="G31" s="26">
        <v>4812</v>
      </c>
      <c r="H31" s="26">
        <v>4248</v>
      </c>
      <c r="I31" s="26">
        <v>22817</v>
      </c>
      <c r="J31" s="26">
        <v>31671</v>
      </c>
      <c r="K31" s="26">
        <v>0</v>
      </c>
      <c r="L31" s="26">
        <v>5</v>
      </c>
      <c r="M31" s="26">
        <v>0</v>
      </c>
      <c r="N31" s="26">
        <v>30490</v>
      </c>
      <c r="O31" s="26">
        <v>0</v>
      </c>
    </row>
    <row r="32" spans="1:15" s="28" customFormat="1" ht="18.75" customHeight="1">
      <c r="A32" s="27" t="s">
        <v>1535</v>
      </c>
      <c r="B32" s="26">
        <f>SUM(B5:B31)</f>
        <v>2045706</v>
      </c>
      <c r="C32" s="26">
        <f aca="true" t="shared" si="0" ref="C32:O32">SUM(C5:C31)</f>
        <v>31355</v>
      </c>
      <c r="D32" s="26">
        <f t="shared" si="0"/>
        <v>57811</v>
      </c>
      <c r="E32" s="26">
        <f t="shared" si="0"/>
        <v>11942</v>
      </c>
      <c r="F32" s="26">
        <f t="shared" si="0"/>
        <v>273786</v>
      </c>
      <c r="G32" s="26">
        <f t="shared" si="0"/>
        <v>123867</v>
      </c>
      <c r="H32" s="26">
        <f t="shared" si="0"/>
        <v>177484</v>
      </c>
      <c r="I32" s="26">
        <f t="shared" si="0"/>
        <v>309463</v>
      </c>
      <c r="J32" s="26">
        <f t="shared" si="0"/>
        <v>67921</v>
      </c>
      <c r="K32" s="26">
        <f t="shared" si="0"/>
        <v>133084</v>
      </c>
      <c r="L32" s="26">
        <f t="shared" si="0"/>
        <v>81869</v>
      </c>
      <c r="M32" s="26">
        <f t="shared" si="0"/>
        <v>29935</v>
      </c>
      <c r="N32" s="26">
        <f t="shared" si="0"/>
        <v>32309</v>
      </c>
      <c r="O32" s="26">
        <f t="shared" si="0"/>
        <v>70718</v>
      </c>
    </row>
    <row r="33" spans="1:15" s="28" customFormat="1" ht="18.75" customHeight="1">
      <c r="A33" s="66" t="s">
        <v>1536</v>
      </c>
      <c r="B33" s="67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</row>
    <row r="34" spans="1:15" s="28" customFormat="1" ht="18.75" customHeight="1">
      <c r="A34" s="66" t="s">
        <v>1537</v>
      </c>
      <c r="B34" s="67">
        <v>1592</v>
      </c>
      <c r="C34" s="26">
        <v>39</v>
      </c>
      <c r="D34" s="26">
        <v>8</v>
      </c>
      <c r="E34" s="26">
        <v>12</v>
      </c>
      <c r="F34" s="26">
        <v>70</v>
      </c>
      <c r="G34" s="26">
        <v>81</v>
      </c>
      <c r="H34" s="26">
        <v>91</v>
      </c>
      <c r="I34" s="26">
        <v>312</v>
      </c>
      <c r="J34" s="26">
        <v>89</v>
      </c>
      <c r="K34" s="26">
        <v>86</v>
      </c>
      <c r="L34" s="26">
        <v>86</v>
      </c>
      <c r="M34" s="26">
        <v>23</v>
      </c>
      <c r="N34" s="26">
        <v>21</v>
      </c>
      <c r="O34" s="26">
        <v>20</v>
      </c>
    </row>
    <row r="35" spans="1:15" s="72" customFormat="1" ht="18.75" customHeight="1">
      <c r="A35" s="66" t="s">
        <v>1538</v>
      </c>
      <c r="B35" s="67">
        <v>864091</v>
      </c>
      <c r="C35" s="26">
        <v>93000</v>
      </c>
      <c r="D35" s="26">
        <v>10000</v>
      </c>
      <c r="E35" s="26">
        <v>12000</v>
      </c>
      <c r="F35" s="26">
        <v>78159</v>
      </c>
      <c r="G35" s="26">
        <v>59800</v>
      </c>
      <c r="H35" s="26">
        <v>72000</v>
      </c>
      <c r="I35" s="26">
        <v>57000</v>
      </c>
      <c r="J35" s="26">
        <v>46265</v>
      </c>
      <c r="K35" s="26">
        <v>47500</v>
      </c>
      <c r="L35" s="26">
        <v>20000</v>
      </c>
      <c r="M35" s="26">
        <v>12086</v>
      </c>
      <c r="N35" s="26">
        <v>4410</v>
      </c>
      <c r="O35" s="26">
        <v>41259</v>
      </c>
    </row>
    <row r="36" spans="1:15" s="28" customFormat="1" ht="18.75" customHeight="1">
      <c r="A36" s="66" t="s">
        <v>1391</v>
      </c>
      <c r="B36" s="81">
        <v>115820</v>
      </c>
      <c r="C36" s="67">
        <v>0</v>
      </c>
      <c r="D36" s="67">
        <v>0</v>
      </c>
      <c r="E36" s="67">
        <v>0</v>
      </c>
      <c r="F36" s="67">
        <v>309</v>
      </c>
      <c r="G36" s="67">
        <v>0</v>
      </c>
      <c r="H36" s="82">
        <v>0</v>
      </c>
      <c r="I36" s="82">
        <v>3687</v>
      </c>
      <c r="J36" s="82">
        <v>0</v>
      </c>
      <c r="K36" s="82">
        <v>23800</v>
      </c>
      <c r="L36" s="82">
        <v>7500</v>
      </c>
      <c r="M36" s="82">
        <v>33612</v>
      </c>
      <c r="N36" s="82">
        <v>2512</v>
      </c>
      <c r="O36" s="82">
        <v>1400</v>
      </c>
    </row>
    <row r="37" spans="1:15" s="28" customFormat="1" ht="18.75" customHeight="1">
      <c r="A37" s="66" t="s">
        <v>1404</v>
      </c>
      <c r="B37" s="81">
        <v>0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</row>
    <row r="38" spans="1:15" s="28" customFormat="1" ht="18.75" customHeight="1">
      <c r="A38" s="66" t="s">
        <v>1539</v>
      </c>
      <c r="B38" s="81">
        <v>0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</row>
    <row r="39" spans="1:15" s="28" customFormat="1" ht="18.75" customHeight="1">
      <c r="A39" s="66" t="s">
        <v>1540</v>
      </c>
      <c r="B39" s="81">
        <v>0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</row>
    <row r="40" spans="1:15" s="28" customFormat="1" ht="18.75" customHeight="1">
      <c r="A40" s="66" t="s">
        <v>1541</v>
      </c>
      <c r="B40" s="81">
        <v>0</v>
      </c>
      <c r="C40" s="67">
        <v>0</v>
      </c>
      <c r="D40" s="67">
        <v>0</v>
      </c>
      <c r="E40" s="67">
        <v>0</v>
      </c>
      <c r="F40" s="67">
        <v>0</v>
      </c>
      <c r="G40" s="67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</row>
    <row r="41" spans="1:15" s="28" customFormat="1" ht="18.75" customHeight="1">
      <c r="A41" s="66" t="s">
        <v>1542</v>
      </c>
      <c r="B41" s="81">
        <v>226731</v>
      </c>
      <c r="C41" s="67">
        <v>7721</v>
      </c>
      <c r="D41" s="67">
        <v>4725</v>
      </c>
      <c r="E41" s="67">
        <v>2087</v>
      </c>
      <c r="F41" s="67">
        <v>3457</v>
      </c>
      <c r="G41" s="67">
        <v>9679</v>
      </c>
      <c r="H41" s="82">
        <v>33010</v>
      </c>
      <c r="I41" s="82">
        <v>2072</v>
      </c>
      <c r="J41" s="82">
        <v>36427</v>
      </c>
      <c r="K41" s="82">
        <v>3396</v>
      </c>
      <c r="L41" s="82">
        <v>25256</v>
      </c>
      <c r="M41" s="82">
        <v>62</v>
      </c>
      <c r="N41" s="82">
        <v>0</v>
      </c>
      <c r="O41" s="82">
        <v>3066</v>
      </c>
    </row>
    <row r="42" spans="1:15" s="28" customFormat="1" ht="18.75" customHeight="1">
      <c r="A42" s="67" t="s">
        <v>1543</v>
      </c>
      <c r="B42" s="83">
        <v>3253940</v>
      </c>
      <c r="C42" s="84">
        <v>132115</v>
      </c>
      <c r="D42" s="84">
        <v>72544</v>
      </c>
      <c r="E42" s="84">
        <v>26041</v>
      </c>
      <c r="F42" s="84">
        <v>355781</v>
      </c>
      <c r="G42" s="84">
        <v>193427</v>
      </c>
      <c r="H42" s="84">
        <v>282585</v>
      </c>
      <c r="I42" s="84">
        <v>372534</v>
      </c>
      <c r="J42" s="84">
        <v>150702</v>
      </c>
      <c r="K42" s="84">
        <v>207866</v>
      </c>
      <c r="L42" s="84">
        <v>134711</v>
      </c>
      <c r="M42" s="84">
        <v>75718</v>
      </c>
      <c r="N42" s="84">
        <v>39252</v>
      </c>
      <c r="O42" s="84">
        <v>116463</v>
      </c>
    </row>
    <row r="43" spans="1:15" s="28" customFormat="1" ht="12.75" customHeight="1">
      <c r="A43" s="68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s="28" customFormat="1" ht="12.75" customHeight="1">
      <c r="A44" s="52"/>
      <c r="B44" s="53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15" s="28" customFormat="1" ht="14.25">
      <c r="A45" s="52"/>
      <c r="B45" s="53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</sheetData>
  <sheetProtection/>
  <mergeCells count="2">
    <mergeCell ref="A2:O2"/>
    <mergeCell ref="A3:O3"/>
  </mergeCells>
  <printOptions horizontalCentered="1"/>
  <pageMargins left="0.7900000000000001" right="0.7900000000000001" top="0.7900000000000001" bottom="0.7900000000000001" header="0.39" footer="0.39"/>
  <pageSetup firstPageNumber="0" useFirstPageNumber="1" horizontalDpi="600" verticalDpi="600" orientation="landscape" pageOrder="overThenDown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5"/>
  <sheetViews>
    <sheetView showGridLines="0" showZeros="0" workbookViewId="0" topLeftCell="A1">
      <selection activeCell="F19" sqref="F19"/>
    </sheetView>
  </sheetViews>
  <sheetFormatPr defaultColWidth="9.125" defaultRowHeight="14.25"/>
  <cols>
    <col min="1" max="1" width="52.625" style="52" customWidth="1"/>
    <col min="2" max="2" width="18.75390625" style="53" customWidth="1"/>
    <col min="3" max="3" width="9.125" style="54" customWidth="1"/>
    <col min="4" max="4" width="27.875" style="54" customWidth="1"/>
    <col min="5" max="5" width="9.125" style="54" customWidth="1"/>
    <col min="6" max="6" width="28.125" style="54" customWidth="1"/>
    <col min="7" max="7" width="10.375" style="54" customWidth="1"/>
    <col min="8" max="250" width="9.125" style="54" customWidth="1"/>
  </cols>
  <sheetData>
    <row r="1" spans="1:2" s="28" customFormat="1" ht="27.75" customHeight="1">
      <c r="A1" s="55" t="s">
        <v>1544</v>
      </c>
      <c r="B1" s="56"/>
    </row>
    <row r="2" spans="1:2" s="28" customFormat="1" ht="39" customHeight="1">
      <c r="A2" s="69" t="s">
        <v>1545</v>
      </c>
      <c r="B2" s="69"/>
    </row>
    <row r="3" spans="1:2" s="28" customFormat="1" ht="18" customHeight="1">
      <c r="A3" s="60" t="s">
        <v>118</v>
      </c>
      <c r="B3" s="61"/>
    </row>
    <row r="4" spans="1:2" s="28" customFormat="1" ht="24" customHeight="1">
      <c r="A4" s="63" t="s">
        <v>1469</v>
      </c>
      <c r="B4" s="63" t="s">
        <v>1546</v>
      </c>
    </row>
    <row r="5" spans="1:3" s="28" customFormat="1" ht="24" customHeight="1">
      <c r="A5" s="25" t="s">
        <v>1470</v>
      </c>
      <c r="B5" s="26">
        <v>0</v>
      </c>
      <c r="C5" s="64"/>
    </row>
    <row r="6" spans="1:3" s="28" customFormat="1" ht="24" customHeight="1">
      <c r="A6" s="25" t="s">
        <v>1471</v>
      </c>
      <c r="B6" s="26">
        <v>0</v>
      </c>
      <c r="C6" s="64"/>
    </row>
    <row r="7" spans="1:3" s="28" customFormat="1" ht="24" customHeight="1">
      <c r="A7" s="25" t="s">
        <v>1472</v>
      </c>
      <c r="B7" s="26">
        <v>0</v>
      </c>
      <c r="C7" s="64"/>
    </row>
    <row r="8" spans="1:3" s="28" customFormat="1" ht="24" customHeight="1">
      <c r="A8" s="25" t="s">
        <v>1473</v>
      </c>
      <c r="B8" s="26">
        <v>0</v>
      </c>
      <c r="C8" s="64"/>
    </row>
    <row r="9" spans="1:3" s="28" customFormat="1" ht="24" customHeight="1">
      <c r="A9" s="25" t="s">
        <v>1474</v>
      </c>
      <c r="B9" s="26">
        <v>0</v>
      </c>
      <c r="C9" s="64"/>
    </row>
    <row r="10" spans="1:3" s="28" customFormat="1" ht="24" customHeight="1">
      <c r="A10" s="25" t="s">
        <v>1475</v>
      </c>
      <c r="B10" s="26">
        <v>0</v>
      </c>
      <c r="C10" s="64"/>
    </row>
    <row r="11" spans="1:3" s="28" customFormat="1" ht="24" customHeight="1">
      <c r="A11" s="25" t="s">
        <v>1476</v>
      </c>
      <c r="B11" s="26">
        <v>958067</v>
      </c>
      <c r="C11" s="64"/>
    </row>
    <row r="12" spans="1:3" s="28" customFormat="1" ht="24" customHeight="1">
      <c r="A12" s="25" t="s">
        <v>1477</v>
      </c>
      <c r="B12" s="26">
        <v>378</v>
      </c>
      <c r="C12" s="64"/>
    </row>
    <row r="13" spans="1:2" s="28" customFormat="1" ht="24" customHeight="1">
      <c r="A13" s="25" t="s">
        <v>1478</v>
      </c>
      <c r="B13" s="26">
        <v>1877</v>
      </c>
    </row>
    <row r="14" spans="1:2" s="28" customFormat="1" ht="24" customHeight="1">
      <c r="A14" s="25" t="s">
        <v>1479</v>
      </c>
      <c r="B14" s="26">
        <v>17041</v>
      </c>
    </row>
    <row r="15" spans="1:2" s="28" customFormat="1" ht="24" customHeight="1">
      <c r="A15" s="25" t="s">
        <v>1480</v>
      </c>
      <c r="B15" s="26">
        <v>5792</v>
      </c>
    </row>
    <row r="16" spans="1:2" s="28" customFormat="1" ht="24" customHeight="1">
      <c r="A16" s="25" t="s">
        <v>1481</v>
      </c>
      <c r="B16" s="26">
        <v>0</v>
      </c>
    </row>
    <row r="17" spans="1:2" s="28" customFormat="1" ht="24" customHeight="1">
      <c r="A17" s="25" t="s">
        <v>1482</v>
      </c>
      <c r="B17" s="26">
        <v>0</v>
      </c>
    </row>
    <row r="18" spans="1:2" s="28" customFormat="1" ht="24" customHeight="1">
      <c r="A18" s="25" t="s">
        <v>1483</v>
      </c>
      <c r="B18" s="26">
        <v>0</v>
      </c>
    </row>
    <row r="19" spans="1:2" s="28" customFormat="1" ht="24" customHeight="1">
      <c r="A19" s="25" t="s">
        <v>1484</v>
      </c>
      <c r="B19" s="26">
        <v>0</v>
      </c>
    </row>
    <row r="20" spans="1:2" s="28" customFormat="1" ht="24" customHeight="1">
      <c r="A20" s="25" t="s">
        <v>1485</v>
      </c>
      <c r="B20" s="26">
        <v>0</v>
      </c>
    </row>
    <row r="21" spans="1:2" s="28" customFormat="1" ht="24" customHeight="1">
      <c r="A21" s="25" t="s">
        <v>1486</v>
      </c>
      <c r="B21" s="26">
        <v>267</v>
      </c>
    </row>
    <row r="22" spans="1:2" s="28" customFormat="1" ht="24" customHeight="1">
      <c r="A22" s="25" t="s">
        <v>1487</v>
      </c>
      <c r="B22" s="26">
        <v>0</v>
      </c>
    </row>
    <row r="23" spans="1:2" s="28" customFormat="1" ht="24" customHeight="1">
      <c r="A23" s="25" t="s">
        <v>1488</v>
      </c>
      <c r="B23" s="26">
        <v>0</v>
      </c>
    </row>
    <row r="24" spans="1:2" s="28" customFormat="1" ht="24" customHeight="1">
      <c r="A24" s="25" t="s">
        <v>1489</v>
      </c>
      <c r="B24" s="26">
        <v>0</v>
      </c>
    </row>
    <row r="25" spans="1:2" s="28" customFormat="1" ht="24" customHeight="1">
      <c r="A25" s="25" t="s">
        <v>1490</v>
      </c>
      <c r="B25" s="26">
        <v>0</v>
      </c>
    </row>
    <row r="26" spans="1:2" s="28" customFormat="1" ht="24" customHeight="1">
      <c r="A26" s="25" t="s">
        <v>1491</v>
      </c>
      <c r="B26" s="26">
        <v>0</v>
      </c>
    </row>
    <row r="27" spans="1:2" s="28" customFormat="1" ht="24" customHeight="1">
      <c r="A27" s="25" t="s">
        <v>1492</v>
      </c>
      <c r="B27" s="26">
        <v>0</v>
      </c>
    </row>
    <row r="28" spans="1:2" s="28" customFormat="1" ht="24" customHeight="1">
      <c r="A28" s="25" t="s">
        <v>1493</v>
      </c>
      <c r="B28" s="26">
        <v>0</v>
      </c>
    </row>
    <row r="29" spans="1:2" s="28" customFormat="1" ht="24" customHeight="1">
      <c r="A29" s="25" t="s">
        <v>1494</v>
      </c>
      <c r="B29" s="26">
        <v>0</v>
      </c>
    </row>
    <row r="30" spans="1:2" s="28" customFormat="1" ht="24" customHeight="1">
      <c r="A30" s="25" t="s">
        <v>1495</v>
      </c>
      <c r="B30" s="26">
        <v>0</v>
      </c>
    </row>
    <row r="31" spans="1:2" s="28" customFormat="1" ht="24" customHeight="1">
      <c r="A31" s="25" t="s">
        <v>1496</v>
      </c>
      <c r="B31" s="26">
        <v>355</v>
      </c>
    </row>
    <row r="32" spans="1:2" s="28" customFormat="1" ht="24" customHeight="1">
      <c r="A32" s="4" t="s">
        <v>1497</v>
      </c>
      <c r="B32" s="26">
        <f>SUM(B5:B31)</f>
        <v>983777</v>
      </c>
    </row>
    <row r="33" spans="1:2" s="28" customFormat="1" ht="24" customHeight="1">
      <c r="A33" s="70" t="s">
        <v>1498</v>
      </c>
      <c r="B33" s="67">
        <v>-108116</v>
      </c>
    </row>
    <row r="34" spans="1:2" s="28" customFormat="1" ht="24" customHeight="1">
      <c r="A34" s="70" t="s">
        <v>1499</v>
      </c>
      <c r="B34" s="67">
        <v>0</v>
      </c>
    </row>
    <row r="35" spans="1:2" s="28" customFormat="1" ht="24" customHeight="1">
      <c r="A35" s="70" t="s">
        <v>1500</v>
      </c>
      <c r="B35" s="67">
        <v>0</v>
      </c>
    </row>
    <row r="36" spans="1:7" s="28" customFormat="1" ht="24" customHeight="1">
      <c r="A36" s="70" t="s">
        <v>1501</v>
      </c>
      <c r="B36" s="67">
        <v>73928</v>
      </c>
      <c r="D36" s="54"/>
      <c r="E36" s="54"/>
      <c r="F36" s="54"/>
      <c r="G36" s="54"/>
    </row>
    <row r="37" spans="1:7" s="28" customFormat="1" ht="24" customHeight="1">
      <c r="A37" s="70" t="s">
        <v>1502</v>
      </c>
      <c r="B37" s="67">
        <v>36912</v>
      </c>
      <c r="D37" s="54"/>
      <c r="E37" s="54"/>
      <c r="F37" s="54"/>
      <c r="G37" s="54"/>
    </row>
    <row r="38" spans="1:7" s="28" customFormat="1" ht="24" customHeight="1">
      <c r="A38" s="70" t="s">
        <v>1390</v>
      </c>
      <c r="B38" s="67">
        <v>0</v>
      </c>
      <c r="D38" s="54"/>
      <c r="E38" s="54"/>
      <c r="F38" s="54"/>
      <c r="G38" s="54"/>
    </row>
    <row r="39" spans="1:7" s="28" customFormat="1" ht="24" customHeight="1">
      <c r="A39" s="70" t="s">
        <v>1403</v>
      </c>
      <c r="B39" s="67">
        <v>107700</v>
      </c>
      <c r="D39" s="54"/>
      <c r="E39" s="54"/>
      <c r="F39" s="54"/>
      <c r="G39" s="54"/>
    </row>
    <row r="40" spans="1:7" s="28" customFormat="1" ht="24" customHeight="1">
      <c r="A40" s="70" t="s">
        <v>1503</v>
      </c>
      <c r="B40" s="67">
        <v>0</v>
      </c>
      <c r="D40" s="54"/>
      <c r="E40" s="54"/>
      <c r="F40" s="54"/>
      <c r="G40" s="54"/>
    </row>
    <row r="41" spans="1:7" s="28" customFormat="1" ht="24" customHeight="1">
      <c r="A41" s="70" t="s">
        <v>1504</v>
      </c>
      <c r="B41" s="67">
        <v>0</v>
      </c>
      <c r="D41" s="54"/>
      <c r="E41" s="54"/>
      <c r="F41" s="54"/>
      <c r="G41" s="54"/>
    </row>
    <row r="42" spans="1:7" s="28" customFormat="1" ht="24" customHeight="1">
      <c r="A42" s="63" t="s">
        <v>1547</v>
      </c>
      <c r="B42" s="67">
        <f>SUM(B32:B41)</f>
        <v>1094201</v>
      </c>
      <c r="D42" s="54"/>
      <c r="E42" s="54"/>
      <c r="F42" s="54"/>
      <c r="G42" s="54"/>
    </row>
    <row r="43" spans="1:7" s="28" customFormat="1" ht="21" customHeight="1">
      <c r="A43" s="52"/>
      <c r="B43" s="53"/>
      <c r="D43" s="54"/>
      <c r="E43" s="54"/>
      <c r="F43" s="54"/>
      <c r="G43" s="54"/>
    </row>
    <row r="44" spans="1:7" s="28" customFormat="1" ht="12.75" customHeight="1">
      <c r="A44" s="52"/>
      <c r="B44" s="53"/>
      <c r="D44" s="54"/>
      <c r="E44" s="54"/>
      <c r="F44" s="54"/>
      <c r="G44" s="54"/>
    </row>
    <row r="45" spans="1:7" s="28" customFormat="1" ht="12.75" customHeight="1">
      <c r="A45" s="52"/>
      <c r="B45" s="53"/>
      <c r="D45" s="54"/>
      <c r="E45" s="54"/>
      <c r="F45" s="54"/>
      <c r="G45" s="54"/>
    </row>
  </sheetData>
  <sheetProtection/>
  <mergeCells count="2">
    <mergeCell ref="A2:B2"/>
    <mergeCell ref="A3:B3"/>
  </mergeCells>
  <printOptions horizontalCentered="1"/>
  <pageMargins left="0.7900000000000001" right="0.7900000000000001" top="0.7900000000000001" bottom="0.7900000000000001" header="0.39" footer="0.39"/>
  <pageSetup firstPageNumber="0" useFirstPageNumber="1" horizontalDpi="600" verticalDpi="600" orientation="landscape" pageOrder="overThenDown" paperSize="9" scale="8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E13" sqref="E13"/>
    </sheetView>
  </sheetViews>
  <sheetFormatPr defaultColWidth="9.125" defaultRowHeight="14.25"/>
  <cols>
    <col min="1" max="1" width="50.625" style="52" customWidth="1"/>
    <col min="2" max="2" width="21.75390625" style="53" customWidth="1"/>
    <col min="3" max="3" width="34.00390625" style="52" customWidth="1"/>
    <col min="4" max="4" width="9.125" style="54" customWidth="1"/>
    <col min="5" max="5" width="27.875" style="54" customWidth="1"/>
    <col min="6" max="6" width="9.125" style="54" customWidth="1"/>
    <col min="7" max="7" width="28.125" style="54" customWidth="1"/>
    <col min="8" max="8" width="10.375" style="54" customWidth="1"/>
    <col min="9" max="247" width="9.125" style="54" customWidth="1"/>
    <col min="248" max="16384" width="9.125" style="54" customWidth="1"/>
  </cols>
  <sheetData>
    <row r="1" spans="1:3" s="28" customFormat="1" ht="27.75" customHeight="1">
      <c r="A1" s="55" t="s">
        <v>1548</v>
      </c>
      <c r="B1" s="56"/>
      <c r="C1" s="57"/>
    </row>
    <row r="2" spans="1:3" s="28" customFormat="1" ht="39" customHeight="1">
      <c r="A2" s="58" t="s">
        <v>33</v>
      </c>
      <c r="B2" s="58"/>
      <c r="C2" s="59"/>
    </row>
    <row r="3" spans="1:3" s="28" customFormat="1" ht="12.75" customHeight="1">
      <c r="A3" s="60" t="s">
        <v>118</v>
      </c>
      <c r="B3" s="61"/>
      <c r="C3" s="62"/>
    </row>
    <row r="4" spans="1:2" s="28" customFormat="1" ht="24" customHeight="1">
      <c r="A4" s="63" t="s">
        <v>1507</v>
      </c>
      <c r="B4" s="63" t="s">
        <v>1546</v>
      </c>
    </row>
    <row r="5" spans="1:3" s="28" customFormat="1" ht="24" customHeight="1">
      <c r="A5" s="25" t="s">
        <v>1508</v>
      </c>
      <c r="B5" s="26">
        <v>0</v>
      </c>
      <c r="C5" s="64"/>
    </row>
    <row r="6" spans="1:3" s="28" customFormat="1" ht="24" customHeight="1">
      <c r="A6" s="25" t="s">
        <v>1509</v>
      </c>
      <c r="B6" s="26">
        <v>32</v>
      </c>
      <c r="C6" s="64"/>
    </row>
    <row r="7" spans="1:3" s="28" customFormat="1" ht="24" customHeight="1">
      <c r="A7" s="25" t="s">
        <v>1510</v>
      </c>
      <c r="B7" s="26">
        <v>30</v>
      </c>
      <c r="C7" s="64"/>
    </row>
    <row r="8" spans="1:3" s="28" customFormat="1" ht="24" customHeight="1">
      <c r="A8" s="25" t="s">
        <v>1511</v>
      </c>
      <c r="B8" s="26">
        <v>0</v>
      </c>
      <c r="C8" s="64"/>
    </row>
    <row r="9" spans="1:3" s="28" customFormat="1" ht="24" customHeight="1">
      <c r="A9" s="25" t="s">
        <v>1512</v>
      </c>
      <c r="B9" s="26">
        <v>0</v>
      </c>
      <c r="C9" s="64"/>
    </row>
    <row r="10" spans="1:3" s="28" customFormat="1" ht="24" customHeight="1">
      <c r="A10" s="25" t="s">
        <v>1513</v>
      </c>
      <c r="B10" s="26">
        <v>0</v>
      </c>
      <c r="C10" s="64"/>
    </row>
    <row r="11" spans="1:3" s="28" customFormat="1" ht="24" customHeight="1">
      <c r="A11" s="25" t="s">
        <v>1514</v>
      </c>
      <c r="B11" s="26">
        <v>598681</v>
      </c>
      <c r="C11" s="64"/>
    </row>
    <row r="12" spans="1:3" s="28" customFormat="1" ht="24" customHeight="1">
      <c r="A12" s="25" t="s">
        <v>1515</v>
      </c>
      <c r="B12" s="26">
        <v>0</v>
      </c>
      <c r="C12" s="64"/>
    </row>
    <row r="13" spans="1:2" s="28" customFormat="1" ht="24" customHeight="1">
      <c r="A13" s="25" t="s">
        <v>1516</v>
      </c>
      <c r="B13" s="26">
        <v>0</v>
      </c>
    </row>
    <row r="14" spans="1:2" s="28" customFormat="1" ht="24" customHeight="1">
      <c r="A14" s="25" t="s">
        <v>1517</v>
      </c>
      <c r="B14" s="26">
        <v>0</v>
      </c>
    </row>
    <row r="15" spans="1:2" s="28" customFormat="1" ht="24" customHeight="1">
      <c r="A15" s="25" t="s">
        <v>1518</v>
      </c>
      <c r="B15" s="26">
        <v>0</v>
      </c>
    </row>
    <row r="16" spans="1:2" s="28" customFormat="1" ht="24" customHeight="1">
      <c r="A16" s="65" t="s">
        <v>1519</v>
      </c>
      <c r="B16" s="26">
        <v>59</v>
      </c>
    </row>
    <row r="17" spans="1:2" s="28" customFormat="1" ht="24" customHeight="1">
      <c r="A17" s="25" t="s">
        <v>1520</v>
      </c>
      <c r="B17" s="26">
        <v>0</v>
      </c>
    </row>
    <row r="18" spans="1:2" s="28" customFormat="1" ht="24" customHeight="1">
      <c r="A18" s="25" t="s">
        <v>1521</v>
      </c>
      <c r="B18" s="26">
        <v>14929</v>
      </c>
    </row>
    <row r="19" spans="1:2" s="28" customFormat="1" ht="24" customHeight="1">
      <c r="A19" s="25" t="s">
        <v>1522</v>
      </c>
      <c r="B19" s="26">
        <v>0</v>
      </c>
    </row>
    <row r="20" spans="1:2" s="28" customFormat="1" ht="24" customHeight="1">
      <c r="A20" s="25" t="s">
        <v>1523</v>
      </c>
      <c r="B20" s="26">
        <v>0</v>
      </c>
    </row>
    <row r="21" spans="1:2" s="28" customFormat="1" ht="24" customHeight="1">
      <c r="A21" s="25" t="s">
        <v>1524</v>
      </c>
      <c r="B21" s="26">
        <v>174</v>
      </c>
    </row>
    <row r="22" spans="1:2" s="28" customFormat="1" ht="24" customHeight="1">
      <c r="A22" s="25" t="s">
        <v>1525</v>
      </c>
      <c r="B22" s="26">
        <v>0</v>
      </c>
    </row>
    <row r="23" spans="1:2" s="28" customFormat="1" ht="24" customHeight="1">
      <c r="A23" s="25" t="s">
        <v>1526</v>
      </c>
      <c r="B23" s="26">
        <v>0</v>
      </c>
    </row>
    <row r="24" spans="1:2" s="28" customFormat="1" ht="24" customHeight="1">
      <c r="A24" s="25" t="s">
        <v>1527</v>
      </c>
      <c r="B24" s="26">
        <v>0</v>
      </c>
    </row>
    <row r="25" spans="1:2" s="28" customFormat="1" ht="24" customHeight="1">
      <c r="A25" s="25" t="s">
        <v>1528</v>
      </c>
      <c r="B25" s="26">
        <v>0</v>
      </c>
    </row>
    <row r="26" spans="1:2" s="28" customFormat="1" ht="24" customHeight="1">
      <c r="A26" s="25" t="s">
        <v>1529</v>
      </c>
      <c r="B26" s="26">
        <v>0</v>
      </c>
    </row>
    <row r="27" spans="1:2" s="28" customFormat="1" ht="24" customHeight="1">
      <c r="A27" s="25" t="s">
        <v>1530</v>
      </c>
      <c r="B27" s="26">
        <v>0</v>
      </c>
    </row>
    <row r="28" spans="1:2" s="28" customFormat="1" ht="24" customHeight="1">
      <c r="A28" s="25" t="s">
        <v>1531</v>
      </c>
      <c r="B28" s="26">
        <v>0</v>
      </c>
    </row>
    <row r="29" spans="1:2" s="28" customFormat="1" ht="24" customHeight="1">
      <c r="A29" s="25" t="s">
        <v>1532</v>
      </c>
      <c r="B29" s="26">
        <v>965</v>
      </c>
    </row>
    <row r="30" spans="1:2" s="28" customFormat="1" ht="24" customHeight="1">
      <c r="A30" s="25" t="s">
        <v>1533</v>
      </c>
      <c r="B30" s="26">
        <v>3145</v>
      </c>
    </row>
    <row r="31" spans="1:2" s="28" customFormat="1" ht="24" customHeight="1">
      <c r="A31" s="25" t="s">
        <v>1534</v>
      </c>
      <c r="B31" s="26">
        <v>26147</v>
      </c>
    </row>
    <row r="32" spans="1:2" s="28" customFormat="1" ht="24" customHeight="1">
      <c r="A32" s="4" t="s">
        <v>1535</v>
      </c>
      <c r="B32" s="26">
        <f>SUM(B5:B31)</f>
        <v>644162</v>
      </c>
    </row>
    <row r="33" spans="1:2" s="28" customFormat="1" ht="24" customHeight="1">
      <c r="A33" s="66" t="s">
        <v>1536</v>
      </c>
      <c r="B33" s="67">
        <v>0</v>
      </c>
    </row>
    <row r="34" spans="1:2" s="28" customFormat="1" ht="24" customHeight="1">
      <c r="A34" s="66" t="s">
        <v>1537</v>
      </c>
      <c r="B34" s="67">
        <v>654</v>
      </c>
    </row>
    <row r="35" spans="1:6" s="28" customFormat="1" ht="24" customHeight="1">
      <c r="A35" s="66" t="s">
        <v>1538</v>
      </c>
      <c r="B35" s="67">
        <v>310612</v>
      </c>
      <c r="D35" s="54"/>
      <c r="E35" s="54"/>
      <c r="F35" s="54"/>
    </row>
    <row r="36" spans="1:6" s="28" customFormat="1" ht="24" customHeight="1">
      <c r="A36" s="66" t="s">
        <v>1391</v>
      </c>
      <c r="B36" s="67">
        <v>43000</v>
      </c>
      <c r="D36" s="54"/>
      <c r="E36" s="54"/>
      <c r="F36" s="54"/>
    </row>
    <row r="37" spans="1:6" s="28" customFormat="1" ht="24" customHeight="1">
      <c r="A37" s="66" t="s">
        <v>1404</v>
      </c>
      <c r="B37" s="67">
        <v>0</v>
      </c>
      <c r="D37" s="54"/>
      <c r="E37" s="54"/>
      <c r="F37" s="54"/>
    </row>
    <row r="38" spans="1:6" s="28" customFormat="1" ht="24" customHeight="1">
      <c r="A38" s="66" t="s">
        <v>1539</v>
      </c>
      <c r="B38" s="67">
        <v>0</v>
      </c>
      <c r="D38" s="54"/>
      <c r="E38" s="54"/>
      <c r="F38" s="54"/>
    </row>
    <row r="39" spans="1:6" s="28" customFormat="1" ht="24" customHeight="1">
      <c r="A39" s="66" t="s">
        <v>1540</v>
      </c>
      <c r="B39" s="67">
        <v>0</v>
      </c>
      <c r="D39" s="54"/>
      <c r="E39" s="54"/>
      <c r="F39" s="54"/>
    </row>
    <row r="40" spans="1:6" s="28" customFormat="1" ht="24" customHeight="1">
      <c r="A40" s="66" t="s">
        <v>1541</v>
      </c>
      <c r="B40" s="67">
        <v>0</v>
      </c>
      <c r="D40" s="54"/>
      <c r="E40" s="54"/>
      <c r="F40" s="54"/>
    </row>
    <row r="41" spans="1:6" s="28" customFormat="1" ht="24" customHeight="1">
      <c r="A41" s="66" t="s">
        <v>1542</v>
      </c>
      <c r="B41" s="67">
        <v>95773</v>
      </c>
      <c r="D41" s="54"/>
      <c r="E41" s="54"/>
      <c r="F41" s="54"/>
    </row>
    <row r="42" spans="1:6" s="28" customFormat="1" ht="24" customHeight="1">
      <c r="A42" s="63" t="s">
        <v>1549</v>
      </c>
      <c r="B42" s="67">
        <f>SUM(B32:B41)</f>
        <v>1094201</v>
      </c>
      <c r="D42" s="54"/>
      <c r="E42" s="54"/>
      <c r="F42" s="54"/>
    </row>
    <row r="43" spans="1:8" s="28" customFormat="1" ht="21" customHeight="1">
      <c r="A43" s="52"/>
      <c r="B43" s="53"/>
      <c r="C43" s="68"/>
      <c r="E43" s="54"/>
      <c r="F43" s="54"/>
      <c r="G43" s="54"/>
      <c r="H43" s="54"/>
    </row>
    <row r="44" spans="1:8" s="28" customFormat="1" ht="12.75" customHeight="1">
      <c r="A44" s="52"/>
      <c r="B44" s="53"/>
      <c r="C44" s="52"/>
      <c r="E44" s="54"/>
      <c r="F44" s="54"/>
      <c r="G44" s="54"/>
      <c r="H44" s="54"/>
    </row>
    <row r="45" spans="1:8" s="28" customFormat="1" ht="12.75" customHeight="1">
      <c r="A45" s="52"/>
      <c r="B45" s="53"/>
      <c r="C45" s="52"/>
      <c r="E45" s="54"/>
      <c r="F45" s="54"/>
      <c r="G45" s="54"/>
      <c r="H45" s="54"/>
    </row>
  </sheetData>
  <sheetProtection/>
  <mergeCells count="2">
    <mergeCell ref="A2:B2"/>
    <mergeCell ref="A3:B3"/>
  </mergeCells>
  <printOptions horizontalCentered="1"/>
  <pageMargins left="0.7900000000000001" right="0.7900000000000001" top="0.7900000000000001" bottom="0.7900000000000001" header="0.39" footer="0.39"/>
  <pageSetup firstPageNumber="0" useFirstPageNumber="1" horizontalDpi="600" verticalDpi="600" orientation="landscape" pageOrder="overThenDown" paperSize="9" scale="8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I18" sqref="I18"/>
    </sheetView>
  </sheetViews>
  <sheetFormatPr defaultColWidth="9.125" defaultRowHeight="14.25"/>
  <cols>
    <col min="1" max="1" width="24.00390625" style="45" customWidth="1"/>
    <col min="2" max="10" width="13.25390625" style="45" customWidth="1"/>
    <col min="11" max="16384" width="9.125" style="29" customWidth="1"/>
  </cols>
  <sheetData>
    <row r="1" spans="1:8" s="28" customFormat="1" ht="24.75" customHeight="1">
      <c r="A1" s="31" t="s">
        <v>1550</v>
      </c>
      <c r="B1" s="33"/>
      <c r="C1" s="33"/>
      <c r="D1" s="34"/>
      <c r="E1" s="34"/>
      <c r="F1" s="35"/>
      <c r="G1" s="35"/>
      <c r="H1" s="36"/>
    </row>
    <row r="2" spans="1:10" s="42" customFormat="1" ht="33.75" customHeight="1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42" customFormat="1" ht="16.5" customHeight="1">
      <c r="A3" s="47" t="s">
        <v>60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44" customFormat="1" ht="39" customHeight="1">
      <c r="A4" s="39" t="s">
        <v>1551</v>
      </c>
      <c r="B4" s="48" t="s">
        <v>1552</v>
      </c>
      <c r="C4" s="48" t="s">
        <v>1553</v>
      </c>
      <c r="D4" s="48" t="s">
        <v>1554</v>
      </c>
      <c r="E4" s="48" t="s">
        <v>1555</v>
      </c>
      <c r="F4" s="48" t="s">
        <v>1556</v>
      </c>
      <c r="G4" s="48" t="s">
        <v>1557</v>
      </c>
      <c r="H4" s="48" t="s">
        <v>1558</v>
      </c>
      <c r="I4" s="48" t="s">
        <v>1559</v>
      </c>
      <c r="J4" s="48" t="s">
        <v>1560</v>
      </c>
    </row>
    <row r="5" spans="1:10" s="44" customFormat="1" ht="24.75" customHeight="1">
      <c r="A5" s="49" t="s">
        <v>1561</v>
      </c>
      <c r="B5" s="41">
        <f aca="true" t="shared" si="0" ref="B5:B19">SUM(C5:J5)</f>
        <v>3105659</v>
      </c>
      <c r="C5" s="41">
        <v>1917374</v>
      </c>
      <c r="D5" s="41">
        <v>132720</v>
      </c>
      <c r="E5" s="41">
        <v>502276</v>
      </c>
      <c r="F5" s="41">
        <v>181919</v>
      </c>
      <c r="G5" s="41">
        <v>312364</v>
      </c>
      <c r="H5" s="41">
        <v>46630</v>
      </c>
      <c r="I5" s="41">
        <v>12376</v>
      </c>
      <c r="J5" s="50">
        <v>0</v>
      </c>
    </row>
    <row r="6" spans="1:10" s="42" customFormat="1" ht="24.75" customHeight="1">
      <c r="A6" s="40" t="s">
        <v>1562</v>
      </c>
      <c r="B6" s="41">
        <f t="shared" si="0"/>
        <v>1657957</v>
      </c>
      <c r="C6" s="41">
        <v>962186</v>
      </c>
      <c r="D6" s="41">
        <v>40643</v>
      </c>
      <c r="E6" s="41">
        <v>361762</v>
      </c>
      <c r="F6" s="41">
        <v>156261</v>
      </c>
      <c r="G6" s="41">
        <v>82778</v>
      </c>
      <c r="H6" s="41">
        <v>43287</v>
      </c>
      <c r="I6" s="41">
        <v>11040</v>
      </c>
      <c r="J6" s="50">
        <v>0</v>
      </c>
    </row>
    <row r="7" spans="1:10" s="42" customFormat="1" ht="24.75" customHeight="1">
      <c r="A7" s="40" t="s">
        <v>1563</v>
      </c>
      <c r="B7" s="41">
        <f t="shared" si="0"/>
        <v>12702</v>
      </c>
      <c r="C7" s="41">
        <v>5786</v>
      </c>
      <c r="D7" s="41">
        <v>687</v>
      </c>
      <c r="E7" s="41">
        <v>1066</v>
      </c>
      <c r="F7" s="41">
        <v>2154</v>
      </c>
      <c r="G7" s="41">
        <v>1691</v>
      </c>
      <c r="H7" s="41">
        <v>655</v>
      </c>
      <c r="I7" s="41">
        <v>663</v>
      </c>
      <c r="J7" s="50">
        <v>0</v>
      </c>
    </row>
    <row r="8" spans="1:10" s="42" customFormat="1" ht="24.75" customHeight="1">
      <c r="A8" s="40" t="s">
        <v>1564</v>
      </c>
      <c r="B8" s="41">
        <f t="shared" si="0"/>
        <v>774455</v>
      </c>
      <c r="C8" s="41">
        <v>311113</v>
      </c>
      <c r="D8" s="41">
        <v>90832</v>
      </c>
      <c r="E8" s="41">
        <v>139249</v>
      </c>
      <c r="F8" s="41">
        <v>4919</v>
      </c>
      <c r="G8" s="41">
        <v>227793</v>
      </c>
      <c r="H8" s="41">
        <v>549</v>
      </c>
      <c r="I8" s="41">
        <v>0</v>
      </c>
      <c r="J8" s="50">
        <v>0</v>
      </c>
    </row>
    <row r="9" spans="1:10" s="42" customFormat="1" ht="24.75" customHeight="1">
      <c r="A9" s="40" t="s">
        <v>1565</v>
      </c>
      <c r="B9" s="41">
        <f t="shared" si="0"/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50">
        <v>0</v>
      </c>
    </row>
    <row r="10" spans="1:10" s="42" customFormat="1" ht="24.75" customHeight="1">
      <c r="A10" s="40" t="s">
        <v>1566</v>
      </c>
      <c r="B10" s="41">
        <f t="shared" si="0"/>
        <v>615180</v>
      </c>
      <c r="C10" s="41">
        <v>596098</v>
      </c>
      <c r="D10" s="41">
        <v>378</v>
      </c>
      <c r="E10" s="41">
        <v>5</v>
      </c>
      <c r="F10" s="41">
        <v>18585</v>
      </c>
      <c r="G10" s="41">
        <v>102</v>
      </c>
      <c r="H10" s="41">
        <v>0</v>
      </c>
      <c r="I10" s="41">
        <v>12</v>
      </c>
      <c r="J10" s="50">
        <v>0</v>
      </c>
    </row>
    <row r="11" spans="1:10" s="42" customFormat="1" ht="24.75" customHeight="1">
      <c r="A11" s="40" t="s">
        <v>1567</v>
      </c>
      <c r="B11" s="41">
        <f t="shared" si="0"/>
        <v>509</v>
      </c>
      <c r="C11" s="41">
        <v>-5</v>
      </c>
      <c r="D11" s="41">
        <v>180</v>
      </c>
      <c r="E11" s="41">
        <v>192</v>
      </c>
      <c r="F11" s="41">
        <v>0</v>
      </c>
      <c r="G11" s="41">
        <v>0</v>
      </c>
      <c r="H11" s="41">
        <v>0</v>
      </c>
      <c r="I11" s="41">
        <v>142</v>
      </c>
      <c r="J11" s="50">
        <v>0</v>
      </c>
    </row>
    <row r="12" spans="1:10" s="42" customFormat="1" ht="24.75" customHeight="1">
      <c r="A12" s="40" t="s">
        <v>1568</v>
      </c>
      <c r="B12" s="51">
        <f t="shared" si="0"/>
        <v>5862</v>
      </c>
      <c r="C12" s="41">
        <v>5862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50">
        <v>0</v>
      </c>
    </row>
  </sheetData>
  <sheetProtection/>
  <mergeCells count="2">
    <mergeCell ref="A2:J2"/>
    <mergeCell ref="A3:J3"/>
  </mergeCells>
  <printOptions gridLines="1" horizontalCentered="1"/>
  <pageMargins left="3" right="2" top="5" bottom="1" header="0" footer="0"/>
  <pageSetup blackAndWhite="1" horizontalDpi="600" verticalDpi="600" orientation="landscape"/>
  <headerFooter scaleWithDoc="0" alignWithMargins="0">
    <oddHeader>&amp;C@$</oddHeader>
    <oddFooter>&amp;C@Page &amp;P$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9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4.00390625" style="45" customWidth="1"/>
    <col min="2" max="10" width="13.25390625" style="45" customWidth="1"/>
    <col min="11" max="16384" width="9.125" style="29" customWidth="1"/>
  </cols>
  <sheetData>
    <row r="1" spans="1:8" s="28" customFormat="1" ht="24.75" customHeight="1">
      <c r="A1" s="31" t="s">
        <v>1569</v>
      </c>
      <c r="B1" s="33"/>
      <c r="C1" s="33"/>
      <c r="D1" s="34"/>
      <c r="E1" s="34"/>
      <c r="F1" s="35"/>
      <c r="G1" s="35"/>
      <c r="H1" s="36"/>
    </row>
    <row r="2" spans="1:10" s="42" customFormat="1" ht="33.75" customHeight="1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42" customFormat="1" ht="16.5" customHeight="1">
      <c r="A3" s="47" t="s">
        <v>60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44" customFormat="1" ht="39" customHeight="1">
      <c r="A4" s="39" t="s">
        <v>1551</v>
      </c>
      <c r="B4" s="48" t="s">
        <v>1552</v>
      </c>
      <c r="C4" s="48" t="s">
        <v>1553</v>
      </c>
      <c r="D4" s="48" t="s">
        <v>1554</v>
      </c>
      <c r="E4" s="48" t="s">
        <v>1555</v>
      </c>
      <c r="F4" s="48" t="s">
        <v>1556</v>
      </c>
      <c r="G4" s="48" t="s">
        <v>1557</v>
      </c>
      <c r="H4" s="48" t="s">
        <v>1558</v>
      </c>
      <c r="I4" s="48" t="s">
        <v>1559</v>
      </c>
      <c r="J4" s="48" t="s">
        <v>1560</v>
      </c>
    </row>
    <row r="5" spans="1:10" s="42" customFormat="1" ht="24.75" customHeight="1">
      <c r="A5" s="49" t="s">
        <v>1570</v>
      </c>
      <c r="B5" s="41">
        <f>SUM(C5:J5)</f>
        <v>1921907</v>
      </c>
      <c r="C5" s="41">
        <v>828415</v>
      </c>
      <c r="D5" s="41">
        <v>99313</v>
      </c>
      <c r="E5" s="41">
        <v>498653</v>
      </c>
      <c r="F5" s="41">
        <v>151327</v>
      </c>
      <c r="G5" s="41">
        <v>307101</v>
      </c>
      <c r="H5" s="41">
        <v>29833</v>
      </c>
      <c r="I5" s="41">
        <v>7265</v>
      </c>
      <c r="J5" s="50">
        <v>0</v>
      </c>
    </row>
    <row r="6" spans="1:10" s="42" customFormat="1" ht="24.75" customHeight="1">
      <c r="A6" s="40" t="s">
        <v>1571</v>
      </c>
      <c r="B6" s="41">
        <f>SUM(C6:J6)</f>
        <v>1905979</v>
      </c>
      <c r="C6" s="41">
        <v>828421</v>
      </c>
      <c r="D6" s="41">
        <v>99164</v>
      </c>
      <c r="E6" s="41">
        <v>491964</v>
      </c>
      <c r="F6" s="41">
        <v>148748</v>
      </c>
      <c r="G6" s="41">
        <v>307101</v>
      </c>
      <c r="H6" s="41">
        <v>24409</v>
      </c>
      <c r="I6" s="41">
        <v>6172</v>
      </c>
      <c r="J6" s="50">
        <v>0</v>
      </c>
    </row>
    <row r="7" spans="1:10" s="42" customFormat="1" ht="24.75" customHeight="1">
      <c r="A7" s="40" t="s">
        <v>1572</v>
      </c>
      <c r="B7" s="41">
        <f>SUM(C7:J7)</f>
        <v>9549</v>
      </c>
      <c r="C7" s="41">
        <v>0</v>
      </c>
      <c r="D7" s="41">
        <v>0</v>
      </c>
      <c r="E7" s="41">
        <v>6669</v>
      </c>
      <c r="F7" s="41">
        <v>1298</v>
      </c>
      <c r="G7" s="41">
        <v>0</v>
      </c>
      <c r="H7" s="41">
        <v>1567</v>
      </c>
      <c r="I7" s="41">
        <v>15</v>
      </c>
      <c r="J7" s="50">
        <v>0</v>
      </c>
    </row>
    <row r="8" spans="1:10" s="42" customFormat="1" ht="24.75" customHeight="1">
      <c r="A8" s="40" t="s">
        <v>1573</v>
      </c>
      <c r="B8" s="41">
        <f>SUM(C8:J8)</f>
        <v>1462</v>
      </c>
      <c r="C8" s="41">
        <v>-6</v>
      </c>
      <c r="D8" s="41">
        <v>149</v>
      </c>
      <c r="E8" s="41">
        <v>20</v>
      </c>
      <c r="F8" s="41">
        <v>1281</v>
      </c>
      <c r="G8" s="41">
        <v>0</v>
      </c>
      <c r="H8" s="41">
        <v>0</v>
      </c>
      <c r="I8" s="41">
        <v>18</v>
      </c>
      <c r="J8" s="50">
        <v>0</v>
      </c>
    </row>
    <row r="9" spans="1:10" s="42" customFormat="1" ht="24.75" customHeight="1">
      <c r="A9" s="40" t="s">
        <v>1574</v>
      </c>
      <c r="B9" s="41">
        <f>SUM(C9:J9)</f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50">
        <v>0</v>
      </c>
    </row>
  </sheetData>
  <sheetProtection/>
  <mergeCells count="2">
    <mergeCell ref="A2:J2"/>
    <mergeCell ref="A3:J3"/>
  </mergeCells>
  <printOptions gridLines="1" horizontalCentered="1"/>
  <pageMargins left="3" right="2" top="5" bottom="1" header="0" footer="0"/>
  <pageSetup blackAndWhite="1" horizontalDpi="600" verticalDpi="600" orientation="landscape"/>
  <headerFooter scaleWithDoc="0" alignWithMargins="0">
    <oddHeader>&amp;C@$</oddHeader>
    <oddFooter>&amp;C@Page &amp;P$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E10" sqref="E10"/>
    </sheetView>
  </sheetViews>
  <sheetFormatPr defaultColWidth="8.75390625" defaultRowHeight="14.25"/>
  <cols>
    <col min="1" max="1" width="35.25390625" style="153" customWidth="1"/>
    <col min="2" max="2" width="41.75390625" style="154" customWidth="1"/>
    <col min="3" max="3" width="8.75390625" style="153" customWidth="1"/>
    <col min="4" max="4" width="16.625" style="153" customWidth="1"/>
    <col min="5" max="243" width="8.75390625" style="153" customWidth="1"/>
  </cols>
  <sheetData>
    <row r="1" ht="20.25" customHeight="1">
      <c r="A1" s="164" t="s">
        <v>58</v>
      </c>
    </row>
    <row r="2" spans="1:2" ht="42.75" customHeight="1">
      <c r="A2" s="155" t="s">
        <v>59</v>
      </c>
      <c r="B2" s="155"/>
    </row>
    <row r="3" spans="1:2" ht="15.75" customHeight="1">
      <c r="A3" s="146" t="s">
        <v>60</v>
      </c>
      <c r="B3" s="146"/>
    </row>
    <row r="4" spans="1:2" ht="40.5" customHeight="1">
      <c r="A4" s="144" t="s">
        <v>61</v>
      </c>
      <c r="B4" s="144" t="s">
        <v>62</v>
      </c>
    </row>
    <row r="5" spans="1:2" ht="19.5" customHeight="1">
      <c r="A5" s="151" t="s">
        <v>63</v>
      </c>
      <c r="B5" s="107">
        <v>1438908</v>
      </c>
    </row>
    <row r="6" spans="1:2" ht="19.5" customHeight="1">
      <c r="A6" s="151" t="s">
        <v>64</v>
      </c>
      <c r="B6" s="107">
        <f>B7+B8+B9</f>
        <v>2822766</v>
      </c>
    </row>
    <row r="7" spans="1:2" ht="19.5" customHeight="1">
      <c r="A7" s="151" t="s">
        <v>65</v>
      </c>
      <c r="B7" s="107">
        <v>88109</v>
      </c>
    </row>
    <row r="8" spans="1:2" ht="19.5" customHeight="1">
      <c r="A8" s="151" t="s">
        <v>66</v>
      </c>
      <c r="B8" s="107">
        <v>1751936</v>
      </c>
    </row>
    <row r="9" spans="1:2" ht="19.5" customHeight="1">
      <c r="A9" s="151" t="s">
        <v>67</v>
      </c>
      <c r="B9" s="107">
        <v>982721</v>
      </c>
    </row>
    <row r="10" spans="1:2" ht="19.5" customHeight="1">
      <c r="A10" s="151" t="s">
        <v>68</v>
      </c>
      <c r="B10" s="107">
        <f>B11+B12+B13</f>
        <v>443593</v>
      </c>
    </row>
    <row r="11" spans="1:2" ht="19.5" customHeight="1">
      <c r="A11" s="151" t="s">
        <v>69</v>
      </c>
      <c r="B11" s="107">
        <v>442193</v>
      </c>
    </row>
    <row r="12" spans="1:2" ht="19.5" customHeight="1">
      <c r="A12" s="151" t="s">
        <v>70</v>
      </c>
      <c r="B12" s="107">
        <v>500</v>
      </c>
    </row>
    <row r="13" spans="1:2" ht="19.5" customHeight="1">
      <c r="A13" s="151" t="s">
        <v>71</v>
      </c>
      <c r="B13" s="107">
        <v>900</v>
      </c>
    </row>
    <row r="14" spans="1:2" ht="19.5" customHeight="1">
      <c r="A14" s="151" t="s">
        <v>72</v>
      </c>
      <c r="B14" s="107">
        <v>221740</v>
      </c>
    </row>
    <row r="15" spans="1:2" ht="19.5" customHeight="1">
      <c r="A15" s="151" t="s">
        <v>73</v>
      </c>
      <c r="B15" s="107">
        <f>B16+B17+B18</f>
        <v>886397</v>
      </c>
    </row>
    <row r="16" spans="1:2" ht="19.5" customHeight="1">
      <c r="A16" s="151" t="s">
        <v>74</v>
      </c>
      <c r="B16" s="107">
        <v>864091</v>
      </c>
    </row>
    <row r="17" spans="1:2" ht="19.5" customHeight="1">
      <c r="A17" s="151" t="s">
        <v>75</v>
      </c>
      <c r="B17" s="107">
        <v>2242</v>
      </c>
    </row>
    <row r="18" spans="1:2" ht="19.5" customHeight="1">
      <c r="A18" s="151" t="s">
        <v>76</v>
      </c>
      <c r="B18" s="107">
        <v>20064</v>
      </c>
    </row>
    <row r="19" spans="1:2" ht="19.5" customHeight="1">
      <c r="A19" s="151" t="s">
        <v>77</v>
      </c>
      <c r="B19" s="107">
        <v>228948</v>
      </c>
    </row>
    <row r="20" spans="1:2" ht="19.5" customHeight="1">
      <c r="A20" s="151" t="s">
        <v>78</v>
      </c>
      <c r="B20" s="107">
        <f>B5+B6+B10+B14+B15+B19</f>
        <v>6042352</v>
      </c>
    </row>
  </sheetData>
  <sheetProtection/>
  <mergeCells count="2">
    <mergeCell ref="A2:B2"/>
    <mergeCell ref="A3:B3"/>
  </mergeCells>
  <printOptions/>
  <pageMargins left="0.28" right="0.11999999999999998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4.00390625" style="45" customWidth="1"/>
    <col min="2" max="10" width="13.25390625" style="45" customWidth="1"/>
    <col min="11" max="16384" width="9.125" style="29" customWidth="1"/>
  </cols>
  <sheetData>
    <row r="1" spans="1:8" s="28" customFormat="1" ht="24.75" customHeight="1">
      <c r="A1" s="31" t="s">
        <v>1575</v>
      </c>
      <c r="B1" s="33"/>
      <c r="C1" s="33"/>
      <c r="D1" s="34"/>
      <c r="E1" s="34"/>
      <c r="F1" s="35"/>
      <c r="G1" s="35"/>
      <c r="H1" s="36"/>
    </row>
    <row r="2" spans="1:10" s="42" customFormat="1" ht="33.75" customHeight="1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42" customFormat="1" ht="16.5" customHeight="1">
      <c r="A3" s="47" t="s">
        <v>60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44" customFormat="1" ht="39" customHeight="1">
      <c r="A4" s="39" t="s">
        <v>1551</v>
      </c>
      <c r="B4" s="48" t="s">
        <v>1552</v>
      </c>
      <c r="C4" s="48" t="s">
        <v>1553</v>
      </c>
      <c r="D4" s="48" t="s">
        <v>1554</v>
      </c>
      <c r="E4" s="48" t="s">
        <v>1555</v>
      </c>
      <c r="F4" s="48" t="s">
        <v>1556</v>
      </c>
      <c r="G4" s="48" t="s">
        <v>1557</v>
      </c>
      <c r="H4" s="48" t="s">
        <v>1558</v>
      </c>
      <c r="I4" s="48" t="s">
        <v>1559</v>
      </c>
      <c r="J4" s="48" t="s">
        <v>1560</v>
      </c>
    </row>
    <row r="5" spans="1:10" s="44" customFormat="1" ht="24" customHeight="1">
      <c r="A5" s="49" t="s">
        <v>1561</v>
      </c>
      <c r="B5" s="41">
        <f aca="true" t="shared" si="0" ref="B5:B19">SUM(C5:J5)</f>
        <v>744189</v>
      </c>
      <c r="C5" s="41">
        <v>461934</v>
      </c>
      <c r="D5" s="41">
        <v>667</v>
      </c>
      <c r="E5" s="41">
        <v>116937</v>
      </c>
      <c r="F5" s="41">
        <v>90130</v>
      </c>
      <c r="G5" s="41">
        <v>42446</v>
      </c>
      <c r="H5" s="41">
        <v>25377</v>
      </c>
      <c r="I5" s="41">
        <v>6698</v>
      </c>
      <c r="J5" s="50">
        <v>0</v>
      </c>
    </row>
    <row r="6" spans="1:10" s="42" customFormat="1" ht="24" customHeight="1">
      <c r="A6" s="40" t="s">
        <v>1562</v>
      </c>
      <c r="B6" s="41">
        <f t="shared" si="0"/>
        <v>465460</v>
      </c>
      <c r="C6" s="41">
        <v>270847</v>
      </c>
      <c r="D6" s="41">
        <v>542</v>
      </c>
      <c r="E6" s="41">
        <v>75986</v>
      </c>
      <c r="F6" s="41">
        <v>78605</v>
      </c>
      <c r="G6" s="41">
        <v>10824</v>
      </c>
      <c r="H6" s="41">
        <v>22813</v>
      </c>
      <c r="I6" s="41">
        <v>5843</v>
      </c>
      <c r="J6" s="50">
        <v>0</v>
      </c>
    </row>
    <row r="7" spans="1:10" s="42" customFormat="1" ht="24" customHeight="1">
      <c r="A7" s="40" t="s">
        <v>1563</v>
      </c>
      <c r="B7" s="41">
        <f t="shared" si="0"/>
        <v>3245</v>
      </c>
      <c r="C7" s="41">
        <v>1434</v>
      </c>
      <c r="D7" s="41">
        <v>1</v>
      </c>
      <c r="E7" s="41">
        <v>122</v>
      </c>
      <c r="F7" s="41">
        <v>589</v>
      </c>
      <c r="G7" s="41">
        <v>217</v>
      </c>
      <c r="H7" s="41">
        <v>569</v>
      </c>
      <c r="I7" s="41">
        <v>313</v>
      </c>
      <c r="J7" s="50">
        <v>0</v>
      </c>
    </row>
    <row r="8" spans="1:10" s="42" customFormat="1" ht="24" customHeight="1">
      <c r="A8" s="40" t="s">
        <v>1564</v>
      </c>
      <c r="B8" s="41">
        <f t="shared" si="0"/>
        <v>168634</v>
      </c>
      <c r="C8" s="41">
        <v>95991</v>
      </c>
      <c r="D8" s="41">
        <v>119</v>
      </c>
      <c r="E8" s="41">
        <v>40767</v>
      </c>
      <c r="F8" s="41">
        <v>0</v>
      </c>
      <c r="G8" s="41">
        <v>31401</v>
      </c>
      <c r="H8" s="41">
        <v>356</v>
      </c>
      <c r="I8" s="41">
        <v>0</v>
      </c>
      <c r="J8" s="50">
        <v>0</v>
      </c>
    </row>
    <row r="9" spans="1:10" s="42" customFormat="1" ht="24" customHeight="1">
      <c r="A9" s="40" t="s">
        <v>1565</v>
      </c>
      <c r="B9" s="41">
        <f t="shared" si="0"/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50">
        <v>0</v>
      </c>
    </row>
    <row r="10" spans="1:10" s="42" customFormat="1" ht="24" customHeight="1">
      <c r="A10" s="40" t="s">
        <v>1566</v>
      </c>
      <c r="B10" s="41">
        <f t="shared" si="0"/>
        <v>103054</v>
      </c>
      <c r="C10" s="41">
        <v>92102</v>
      </c>
      <c r="D10" s="41">
        <v>5</v>
      </c>
      <c r="E10" s="41">
        <v>0</v>
      </c>
      <c r="F10" s="41">
        <v>10936</v>
      </c>
      <c r="G10" s="41">
        <v>4</v>
      </c>
      <c r="H10" s="41">
        <v>0</v>
      </c>
      <c r="I10" s="41">
        <v>7</v>
      </c>
      <c r="J10" s="50">
        <v>0</v>
      </c>
    </row>
    <row r="11" spans="1:10" s="42" customFormat="1" ht="24" customHeight="1">
      <c r="A11" s="40" t="s">
        <v>1567</v>
      </c>
      <c r="B11" s="41">
        <f t="shared" si="0"/>
        <v>76</v>
      </c>
      <c r="C11" s="41">
        <v>-2</v>
      </c>
      <c r="D11" s="41">
        <v>0</v>
      </c>
      <c r="E11" s="41">
        <v>62</v>
      </c>
      <c r="F11" s="41">
        <v>0</v>
      </c>
      <c r="G11" s="41">
        <v>0</v>
      </c>
      <c r="H11" s="41">
        <v>0</v>
      </c>
      <c r="I11" s="41">
        <v>16</v>
      </c>
      <c r="J11" s="50">
        <v>0</v>
      </c>
    </row>
    <row r="12" spans="1:10" s="42" customFormat="1" ht="24" customHeight="1">
      <c r="A12" s="40" t="s">
        <v>1568</v>
      </c>
      <c r="B12" s="51">
        <f t="shared" si="0"/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50">
        <v>0</v>
      </c>
    </row>
  </sheetData>
  <sheetProtection/>
  <mergeCells count="2">
    <mergeCell ref="A2:J2"/>
    <mergeCell ref="A3:J3"/>
  </mergeCells>
  <printOptions gridLines="1" horizontalCentered="1"/>
  <pageMargins left="3" right="2" top="5" bottom="1" header="0" footer="0"/>
  <pageSetup blackAndWhite="1" horizontalDpi="600" verticalDpi="600" orientation="landscape"/>
  <headerFooter scaleWithDoc="0" alignWithMargins="0">
    <oddHeader>&amp;C@$</oddHeader>
    <oddFooter>&amp;C@Page &amp;P$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Zeros="0" workbookViewId="0" topLeftCell="A1">
      <selection activeCell="E17" sqref="E17"/>
    </sheetView>
  </sheetViews>
  <sheetFormatPr defaultColWidth="9.125" defaultRowHeight="14.25"/>
  <cols>
    <col min="1" max="1" width="24.00390625" style="45" customWidth="1"/>
    <col min="2" max="10" width="13.25390625" style="45" customWidth="1"/>
    <col min="11" max="16384" width="9.125" style="29" customWidth="1"/>
  </cols>
  <sheetData>
    <row r="1" spans="1:8" s="28" customFormat="1" ht="24.75" customHeight="1">
      <c r="A1" s="31" t="s">
        <v>1576</v>
      </c>
      <c r="B1" s="33"/>
      <c r="C1" s="33"/>
      <c r="D1" s="34"/>
      <c r="E1" s="34"/>
      <c r="F1" s="35"/>
      <c r="G1" s="35"/>
      <c r="H1" s="36"/>
    </row>
    <row r="2" spans="1:10" s="42" customFormat="1" ht="33.75" customHeight="1">
      <c r="A2" s="46" t="s">
        <v>41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42" customFormat="1" ht="16.5" customHeight="1">
      <c r="A3" s="47" t="s">
        <v>60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44" customFormat="1" ht="39" customHeight="1">
      <c r="A4" s="39" t="s">
        <v>1551</v>
      </c>
      <c r="B4" s="48" t="s">
        <v>1552</v>
      </c>
      <c r="C4" s="48" t="s">
        <v>1553</v>
      </c>
      <c r="D4" s="48" t="s">
        <v>1554</v>
      </c>
      <c r="E4" s="48" t="s">
        <v>1555</v>
      </c>
      <c r="F4" s="48" t="s">
        <v>1556</v>
      </c>
      <c r="G4" s="48" t="s">
        <v>1557</v>
      </c>
      <c r="H4" s="48" t="s">
        <v>1558</v>
      </c>
      <c r="I4" s="48" t="s">
        <v>1559</v>
      </c>
      <c r="J4" s="48" t="s">
        <v>1560</v>
      </c>
    </row>
    <row r="5" spans="1:10" s="42" customFormat="1" ht="24" customHeight="1">
      <c r="A5" s="49" t="s">
        <v>1570</v>
      </c>
      <c r="B5" s="41">
        <f>SUM(C5:J5)</f>
        <v>549443</v>
      </c>
      <c r="C5" s="41">
        <v>295708</v>
      </c>
      <c r="D5" s="41">
        <v>164</v>
      </c>
      <c r="E5" s="41">
        <v>116181</v>
      </c>
      <c r="F5" s="41">
        <v>80980</v>
      </c>
      <c r="G5" s="41">
        <v>39531</v>
      </c>
      <c r="H5" s="41">
        <v>12893</v>
      </c>
      <c r="I5" s="41">
        <v>3986</v>
      </c>
      <c r="J5" s="50">
        <v>0</v>
      </c>
    </row>
    <row r="6" spans="1:10" s="42" customFormat="1" ht="24" customHeight="1">
      <c r="A6" s="40" t="s">
        <v>1571</v>
      </c>
      <c r="B6" s="41">
        <f>SUM(C6:J6)</f>
        <v>543044</v>
      </c>
      <c r="C6" s="41">
        <v>295708</v>
      </c>
      <c r="D6" s="41">
        <v>164</v>
      </c>
      <c r="E6" s="41">
        <v>116177</v>
      </c>
      <c r="F6" s="41">
        <v>78708</v>
      </c>
      <c r="G6" s="41">
        <v>39531</v>
      </c>
      <c r="H6" s="41">
        <v>9333</v>
      </c>
      <c r="I6" s="41">
        <v>3423</v>
      </c>
      <c r="J6" s="50">
        <v>0</v>
      </c>
    </row>
    <row r="7" spans="1:10" s="42" customFormat="1" ht="24" customHeight="1">
      <c r="A7" s="40" t="s">
        <v>1572</v>
      </c>
      <c r="B7" s="41">
        <f>SUM(C7:J7)</f>
        <v>2444</v>
      </c>
      <c r="C7" s="41">
        <v>0</v>
      </c>
      <c r="D7" s="41">
        <v>0</v>
      </c>
      <c r="E7" s="41">
        <v>0</v>
      </c>
      <c r="F7" s="41">
        <v>1132</v>
      </c>
      <c r="G7" s="41">
        <v>0</v>
      </c>
      <c r="H7" s="41">
        <v>1309</v>
      </c>
      <c r="I7" s="41">
        <v>3</v>
      </c>
      <c r="J7" s="50">
        <v>0</v>
      </c>
    </row>
    <row r="8" spans="1:10" s="42" customFormat="1" ht="24" customHeight="1">
      <c r="A8" s="40" t="s">
        <v>1573</v>
      </c>
      <c r="B8" s="41">
        <f>SUM(C8:J8)</f>
        <v>1150</v>
      </c>
      <c r="C8" s="41">
        <v>0</v>
      </c>
      <c r="D8" s="41">
        <v>0</v>
      </c>
      <c r="E8" s="41">
        <v>4</v>
      </c>
      <c r="F8" s="41">
        <v>1140</v>
      </c>
      <c r="G8" s="41">
        <v>0</v>
      </c>
      <c r="H8" s="41">
        <v>0</v>
      </c>
      <c r="I8" s="41">
        <v>6</v>
      </c>
      <c r="J8" s="50">
        <v>0</v>
      </c>
    </row>
    <row r="9" spans="1:10" s="42" customFormat="1" ht="24" customHeight="1">
      <c r="A9" s="40" t="s">
        <v>1574</v>
      </c>
      <c r="B9" s="41">
        <f>SUM(C9:J9)</f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50">
        <v>0</v>
      </c>
    </row>
  </sheetData>
  <sheetProtection/>
  <mergeCells count="2">
    <mergeCell ref="A2:J2"/>
    <mergeCell ref="A3:J3"/>
  </mergeCells>
  <printOptions gridLines="1" horizontalCentered="1"/>
  <pageMargins left="3" right="2" top="5" bottom="1" header="0" footer="0"/>
  <pageSetup blackAndWhite="1" horizontalDpi="600" verticalDpi="600" orientation="landscape"/>
  <headerFooter scaleWithDoc="0" alignWithMargins="0">
    <oddHeader>&amp;C@$</oddHeader>
    <oddFooter>&amp;C@Page &amp;P$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selection activeCell="F8" sqref="F8"/>
    </sheetView>
  </sheetViews>
  <sheetFormatPr defaultColWidth="9.125" defaultRowHeight="14.25"/>
  <cols>
    <col min="1" max="1" width="46.125" style="42" customWidth="1"/>
    <col min="2" max="2" width="28.875" style="43" customWidth="1"/>
    <col min="3" max="254" width="9.125" style="29" customWidth="1"/>
  </cols>
  <sheetData>
    <row r="1" spans="1:6" s="28" customFormat="1" ht="24.75" customHeight="1">
      <c r="A1" s="31" t="s">
        <v>1577</v>
      </c>
      <c r="B1" s="32"/>
      <c r="C1" s="34"/>
      <c r="D1" s="35"/>
      <c r="E1" s="35"/>
      <c r="F1" s="36"/>
    </row>
    <row r="2" spans="1:2" s="42" customFormat="1" ht="33.75" customHeight="1">
      <c r="A2" s="2" t="s">
        <v>43</v>
      </c>
      <c r="B2" s="2"/>
    </row>
    <row r="3" spans="1:2" s="42" customFormat="1" ht="16.5" customHeight="1">
      <c r="A3" s="3" t="s">
        <v>118</v>
      </c>
      <c r="B3" s="3"/>
    </row>
    <row r="4" spans="1:2" s="42" customFormat="1" ht="27.75" customHeight="1">
      <c r="A4" s="39" t="s">
        <v>61</v>
      </c>
      <c r="B4" s="39" t="s">
        <v>1546</v>
      </c>
    </row>
    <row r="5" spans="1:2" s="42" customFormat="1" ht="27.75" customHeight="1">
      <c r="A5" s="40" t="s">
        <v>1578</v>
      </c>
      <c r="B5" s="41">
        <f>'[2]L10'!C6</f>
        <v>2542934</v>
      </c>
    </row>
    <row r="6" spans="1:2" s="42" customFormat="1" ht="27.75" customHeight="1">
      <c r="A6" s="40" t="s">
        <v>1498</v>
      </c>
      <c r="B6" s="41">
        <v>77379</v>
      </c>
    </row>
    <row r="7" spans="1:2" s="42" customFormat="1" ht="27.75" customHeight="1">
      <c r="A7" s="40" t="s">
        <v>1499</v>
      </c>
      <c r="B7" s="41">
        <v>0</v>
      </c>
    </row>
    <row r="8" spans="1:2" s="42" customFormat="1" ht="27.75" customHeight="1">
      <c r="A8" s="40" t="s">
        <v>1500</v>
      </c>
      <c r="B8" s="41">
        <v>0</v>
      </c>
    </row>
    <row r="9" spans="1:2" s="42" customFormat="1" ht="27.75" customHeight="1">
      <c r="A9" s="40" t="s">
        <v>1501</v>
      </c>
      <c r="B9" s="41">
        <v>165829</v>
      </c>
    </row>
    <row r="10" spans="1:2" s="42" customFormat="1" ht="27.75" customHeight="1">
      <c r="A10" s="40" t="s">
        <v>1502</v>
      </c>
      <c r="B10" s="41">
        <f>B11+B12+B13</f>
        <v>39478</v>
      </c>
    </row>
    <row r="11" spans="1:2" s="42" customFormat="1" ht="27.75" customHeight="1">
      <c r="A11" s="40" t="s">
        <v>1579</v>
      </c>
      <c r="B11" s="41">
        <v>0</v>
      </c>
    </row>
    <row r="12" spans="1:2" s="42" customFormat="1" ht="27.75" customHeight="1">
      <c r="A12" s="40" t="s">
        <v>1580</v>
      </c>
      <c r="B12" s="41">
        <v>0</v>
      </c>
    </row>
    <row r="13" spans="1:2" s="42" customFormat="1" ht="27.75" customHeight="1">
      <c r="A13" s="40" t="s">
        <v>1581</v>
      </c>
      <c r="B13" s="41">
        <v>39478</v>
      </c>
    </row>
    <row r="14" spans="1:2" s="42" customFormat="1" ht="27.75" customHeight="1">
      <c r="A14" s="40" t="s">
        <v>1390</v>
      </c>
      <c r="B14" s="41">
        <f aca="true" t="shared" si="0" ref="B14:B17">B15</f>
        <v>0</v>
      </c>
    </row>
    <row r="15" spans="1:2" s="42" customFormat="1" ht="27.75" customHeight="1">
      <c r="A15" s="40" t="s">
        <v>1392</v>
      </c>
      <c r="B15" s="41">
        <f t="shared" si="0"/>
        <v>0</v>
      </c>
    </row>
    <row r="16" spans="1:2" s="42" customFormat="1" ht="27.75" customHeight="1">
      <c r="A16" s="40" t="s">
        <v>1582</v>
      </c>
      <c r="B16" s="41">
        <v>0</v>
      </c>
    </row>
    <row r="17" spans="1:2" s="42" customFormat="1" ht="27.75" customHeight="1">
      <c r="A17" s="40" t="s">
        <v>1403</v>
      </c>
      <c r="B17" s="41">
        <f t="shared" si="0"/>
        <v>428320</v>
      </c>
    </row>
    <row r="18" spans="1:2" s="42" customFormat="1" ht="27.75" customHeight="1">
      <c r="A18" s="40" t="s">
        <v>1583</v>
      </c>
      <c r="B18" s="41">
        <v>428320</v>
      </c>
    </row>
    <row r="19" spans="1:2" s="42" customFormat="1" ht="27.75" customHeight="1">
      <c r="A19" s="40" t="s">
        <v>1503</v>
      </c>
      <c r="B19" s="41">
        <v>0</v>
      </c>
    </row>
    <row r="20" spans="1:2" s="42" customFormat="1" ht="27.75" customHeight="1">
      <c r="A20" s="40" t="s">
        <v>1504</v>
      </c>
      <c r="B20" s="41">
        <v>0</v>
      </c>
    </row>
    <row r="21" spans="1:2" s="42" customFormat="1" ht="27.75" customHeight="1">
      <c r="A21" s="39" t="s">
        <v>1505</v>
      </c>
      <c r="B21" s="41">
        <f>SUM(B5:B10,B14,B17,B19:B20)</f>
        <v>3253940</v>
      </c>
    </row>
    <row r="22" s="42" customFormat="1" ht="14.25">
      <c r="B22" s="43"/>
    </row>
  </sheetData>
  <sheetProtection/>
  <mergeCells count="2">
    <mergeCell ref="A2:B2"/>
    <mergeCell ref="A3:B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D6" sqref="D6"/>
    </sheetView>
  </sheetViews>
  <sheetFormatPr defaultColWidth="9.125" defaultRowHeight="14.25"/>
  <cols>
    <col min="1" max="1" width="54.625" style="42" customWidth="1"/>
    <col min="2" max="2" width="22.375" style="43" customWidth="1"/>
    <col min="3" max="3" width="35.125" style="42" customWidth="1"/>
    <col min="4" max="4" width="18.375" style="43" customWidth="1"/>
    <col min="5" max="16384" width="9.125" style="29" customWidth="1"/>
  </cols>
  <sheetData>
    <row r="1" spans="1:8" s="28" customFormat="1" ht="24.75" customHeight="1">
      <c r="A1" s="31" t="s">
        <v>1584</v>
      </c>
      <c r="B1" s="32"/>
      <c r="C1" s="33"/>
      <c r="D1" s="34"/>
      <c r="E1" s="34"/>
      <c r="F1" s="35"/>
      <c r="G1" s="35"/>
      <c r="H1" s="36"/>
    </row>
    <row r="2" spans="1:4" s="42" customFormat="1" ht="33.75" customHeight="1">
      <c r="A2" s="2" t="s">
        <v>45</v>
      </c>
      <c r="B2" s="2"/>
      <c r="C2" s="37"/>
      <c r="D2" s="37"/>
    </row>
    <row r="3" spans="1:4" s="42" customFormat="1" ht="16.5" customHeight="1">
      <c r="A3" s="3" t="s">
        <v>118</v>
      </c>
      <c r="B3" s="3"/>
      <c r="C3" s="38"/>
      <c r="D3" s="38"/>
    </row>
    <row r="4" spans="1:2" s="42" customFormat="1" ht="27.75" customHeight="1">
      <c r="A4" s="39" t="s">
        <v>61</v>
      </c>
      <c r="B4" s="39" t="s">
        <v>1546</v>
      </c>
    </row>
    <row r="5" spans="1:2" s="42" customFormat="1" ht="27.75" customHeight="1">
      <c r="A5" s="40" t="s">
        <v>1585</v>
      </c>
      <c r="B5" s="41">
        <f>'[2]L10'!P6</f>
        <v>2045706</v>
      </c>
    </row>
    <row r="6" spans="1:2" s="42" customFormat="1" ht="27.75" customHeight="1">
      <c r="A6" s="40" t="s">
        <v>1536</v>
      </c>
      <c r="B6" s="41">
        <v>0</v>
      </c>
    </row>
    <row r="7" spans="1:2" s="42" customFormat="1" ht="27.75" customHeight="1">
      <c r="A7" s="40" t="s">
        <v>1537</v>
      </c>
      <c r="B7" s="41">
        <v>1592</v>
      </c>
    </row>
    <row r="8" spans="1:2" s="42" customFormat="1" ht="27.75" customHeight="1">
      <c r="A8" s="40" t="s">
        <v>1538</v>
      </c>
      <c r="B8" s="41">
        <v>864091</v>
      </c>
    </row>
    <row r="9" spans="1:2" s="42" customFormat="1" ht="27.75" customHeight="1">
      <c r="A9" s="40" t="s">
        <v>1391</v>
      </c>
      <c r="B9" s="41">
        <f>B10</f>
        <v>115820</v>
      </c>
    </row>
    <row r="10" spans="1:2" s="42" customFormat="1" ht="27.75" customHeight="1">
      <c r="A10" s="40" t="s">
        <v>1586</v>
      </c>
      <c r="B10" s="41">
        <v>115820</v>
      </c>
    </row>
    <row r="11" spans="1:2" s="42" customFormat="1" ht="27.75" customHeight="1">
      <c r="A11" s="40" t="s">
        <v>1404</v>
      </c>
      <c r="B11" s="41">
        <v>0</v>
      </c>
    </row>
    <row r="12" spans="1:2" s="42" customFormat="1" ht="27.75" customHeight="1">
      <c r="A12" s="40" t="s">
        <v>1539</v>
      </c>
      <c r="B12" s="41">
        <v>0</v>
      </c>
    </row>
    <row r="13" spans="1:2" s="42" customFormat="1" ht="27.75" customHeight="1">
      <c r="A13" s="40" t="s">
        <v>1540</v>
      </c>
      <c r="B13" s="41">
        <v>0</v>
      </c>
    </row>
    <row r="14" spans="1:2" s="42" customFormat="1" ht="27.75" customHeight="1">
      <c r="A14" s="40" t="s">
        <v>1541</v>
      </c>
      <c r="B14" s="41">
        <f>'[2]L10'!Z6</f>
        <v>0</v>
      </c>
    </row>
    <row r="15" spans="1:2" s="42" customFormat="1" ht="27.75" customHeight="1">
      <c r="A15" s="40" t="s">
        <v>1542</v>
      </c>
      <c r="B15" s="41">
        <v>226731</v>
      </c>
    </row>
    <row r="16" spans="1:2" s="42" customFormat="1" ht="27.75" customHeight="1">
      <c r="A16" s="39" t="s">
        <v>1543</v>
      </c>
      <c r="B16" s="41">
        <v>3253940</v>
      </c>
    </row>
    <row r="17" spans="2:4" s="42" customFormat="1" ht="14.25">
      <c r="B17" s="43"/>
      <c r="D17" s="43"/>
    </row>
  </sheetData>
  <sheetProtection/>
  <mergeCells count="2">
    <mergeCell ref="A2:B2"/>
    <mergeCell ref="A3:B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workbookViewId="0" topLeftCell="A1">
      <selection activeCell="E9" sqref="E9"/>
    </sheetView>
  </sheetViews>
  <sheetFormatPr defaultColWidth="9.125" defaultRowHeight="14.25"/>
  <cols>
    <col min="1" max="1" width="53.375" style="29" customWidth="1"/>
    <col min="2" max="2" width="21.75390625" style="30" customWidth="1"/>
    <col min="3" max="254" width="9.125" style="29" customWidth="1"/>
  </cols>
  <sheetData>
    <row r="1" spans="1:6" s="28" customFormat="1" ht="24.75" customHeight="1">
      <c r="A1" s="31" t="s">
        <v>1587</v>
      </c>
      <c r="B1" s="32"/>
      <c r="C1" s="34"/>
      <c r="D1" s="35"/>
      <c r="E1" s="35"/>
      <c r="F1" s="36"/>
    </row>
    <row r="2" spans="1:2" ht="33.75" customHeight="1">
      <c r="A2" s="2" t="s">
        <v>47</v>
      </c>
      <c r="B2" s="2"/>
    </row>
    <row r="3" spans="1:2" ht="16.5" customHeight="1">
      <c r="A3" s="3" t="s">
        <v>118</v>
      </c>
      <c r="B3" s="3"/>
    </row>
    <row r="4" spans="1:2" ht="27" customHeight="1">
      <c r="A4" s="39" t="s">
        <v>61</v>
      </c>
      <c r="B4" s="39" t="s">
        <v>1546</v>
      </c>
    </row>
    <row r="5" spans="1:2" ht="27" customHeight="1">
      <c r="A5" s="40" t="s">
        <v>1578</v>
      </c>
      <c r="B5" s="41">
        <f>'[1]L10'!C6</f>
        <v>983777</v>
      </c>
    </row>
    <row r="6" spans="1:2" ht="27" customHeight="1">
      <c r="A6" s="40" t="s">
        <v>1498</v>
      </c>
      <c r="B6" s="41">
        <v>-108116</v>
      </c>
    </row>
    <row r="7" spans="1:2" ht="27" customHeight="1">
      <c r="A7" s="40" t="s">
        <v>1499</v>
      </c>
      <c r="B7" s="41">
        <v>0</v>
      </c>
    </row>
    <row r="8" spans="1:2" ht="27" customHeight="1">
      <c r="A8" s="40" t="s">
        <v>1500</v>
      </c>
      <c r="B8" s="41">
        <v>0</v>
      </c>
    </row>
    <row r="9" spans="1:2" ht="27" customHeight="1">
      <c r="A9" s="40" t="s">
        <v>1501</v>
      </c>
      <c r="B9" s="41">
        <v>73928</v>
      </c>
    </row>
    <row r="10" spans="1:2" ht="27" customHeight="1">
      <c r="A10" s="40" t="s">
        <v>1502</v>
      </c>
      <c r="B10" s="41">
        <f>B11+B12+B13</f>
        <v>36912</v>
      </c>
    </row>
    <row r="11" spans="1:2" ht="27" customHeight="1">
      <c r="A11" s="40" t="s">
        <v>1579</v>
      </c>
      <c r="B11" s="41">
        <v>0</v>
      </c>
    </row>
    <row r="12" spans="1:2" ht="27" customHeight="1">
      <c r="A12" s="40" t="s">
        <v>1580</v>
      </c>
      <c r="B12" s="41">
        <v>0</v>
      </c>
    </row>
    <row r="13" spans="1:2" ht="27" customHeight="1">
      <c r="A13" s="40" t="s">
        <v>1581</v>
      </c>
      <c r="B13" s="41">
        <v>36912</v>
      </c>
    </row>
    <row r="14" spans="1:2" ht="27" customHeight="1">
      <c r="A14" s="40" t="s">
        <v>1390</v>
      </c>
      <c r="B14" s="41">
        <f aca="true" t="shared" si="0" ref="B14:B17">B15</f>
        <v>0</v>
      </c>
    </row>
    <row r="15" spans="1:2" ht="27" customHeight="1">
      <c r="A15" s="40" t="s">
        <v>1392</v>
      </c>
      <c r="B15" s="41">
        <f t="shared" si="0"/>
        <v>0</v>
      </c>
    </row>
    <row r="16" spans="1:2" ht="27" customHeight="1">
      <c r="A16" s="40" t="s">
        <v>1582</v>
      </c>
      <c r="B16" s="41">
        <v>0</v>
      </c>
    </row>
    <row r="17" spans="1:2" ht="27" customHeight="1">
      <c r="A17" s="40" t="s">
        <v>1403</v>
      </c>
      <c r="B17" s="41">
        <f t="shared" si="0"/>
        <v>107700</v>
      </c>
    </row>
    <row r="18" spans="1:2" ht="27" customHeight="1">
      <c r="A18" s="40" t="s">
        <v>1583</v>
      </c>
      <c r="B18" s="41">
        <v>107700</v>
      </c>
    </row>
    <row r="19" spans="1:2" ht="27" customHeight="1">
      <c r="A19" s="40" t="s">
        <v>1503</v>
      </c>
      <c r="B19" s="41">
        <v>0</v>
      </c>
    </row>
    <row r="20" spans="1:2" ht="27" customHeight="1">
      <c r="A20" s="40" t="s">
        <v>1504</v>
      </c>
      <c r="B20" s="41">
        <v>0</v>
      </c>
    </row>
    <row r="21" spans="1:2" ht="27" customHeight="1">
      <c r="A21" s="39" t="s">
        <v>1505</v>
      </c>
      <c r="B21" s="41">
        <f>SUM(B5:B10,B14,B17,B19:B20)</f>
        <v>1094201</v>
      </c>
    </row>
  </sheetData>
  <sheetProtection/>
  <mergeCells count="2">
    <mergeCell ref="A2:B2"/>
    <mergeCell ref="A3:B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workbookViewId="0" topLeftCell="A1">
      <selection activeCell="C9" sqref="C9"/>
    </sheetView>
  </sheetViews>
  <sheetFormatPr defaultColWidth="9.125" defaultRowHeight="14.25"/>
  <cols>
    <col min="1" max="1" width="50.125" style="29" customWidth="1"/>
    <col min="2" max="2" width="24.00390625" style="30" customWidth="1"/>
    <col min="3" max="3" width="35.125" style="29" customWidth="1"/>
    <col min="4" max="4" width="16.375" style="30" customWidth="1"/>
    <col min="5" max="16384" width="9.125" style="29" customWidth="1"/>
  </cols>
  <sheetData>
    <row r="1" spans="1:8" s="28" customFormat="1" ht="24.75" customHeight="1">
      <c r="A1" s="31" t="s">
        <v>1588</v>
      </c>
      <c r="B1" s="32"/>
      <c r="C1" s="33"/>
      <c r="D1" s="34"/>
      <c r="E1" s="34"/>
      <c r="F1" s="35"/>
      <c r="G1" s="35"/>
      <c r="H1" s="36"/>
    </row>
    <row r="2" spans="1:4" ht="33.75" customHeight="1">
      <c r="A2" s="2" t="s">
        <v>49</v>
      </c>
      <c r="B2" s="2"/>
      <c r="C2" s="37"/>
      <c r="D2" s="37"/>
    </row>
    <row r="3" spans="1:4" ht="16.5" customHeight="1">
      <c r="A3" s="3" t="s">
        <v>118</v>
      </c>
      <c r="B3" s="3"/>
      <c r="C3" s="38"/>
      <c r="D3" s="38"/>
    </row>
    <row r="4" spans="1:4" ht="30" customHeight="1">
      <c r="A4" s="39" t="s">
        <v>61</v>
      </c>
      <c r="B4" s="39" t="s">
        <v>1546</v>
      </c>
      <c r="D4" s="29"/>
    </row>
    <row r="5" spans="1:4" ht="30" customHeight="1">
      <c r="A5" s="40" t="s">
        <v>1585</v>
      </c>
      <c r="B5" s="41">
        <f>'[1]L10'!P6</f>
        <v>644162</v>
      </c>
      <c r="D5" s="29"/>
    </row>
    <row r="6" spans="1:4" ht="30" customHeight="1">
      <c r="A6" s="40" t="s">
        <v>1536</v>
      </c>
      <c r="B6" s="41">
        <v>0</v>
      </c>
      <c r="D6" s="29"/>
    </row>
    <row r="7" spans="1:4" ht="30" customHeight="1">
      <c r="A7" s="40" t="s">
        <v>1537</v>
      </c>
      <c r="B7" s="41">
        <v>654</v>
      </c>
      <c r="D7" s="29"/>
    </row>
    <row r="8" spans="1:4" ht="30" customHeight="1">
      <c r="A8" s="40" t="s">
        <v>1538</v>
      </c>
      <c r="B8" s="41">
        <v>310612</v>
      </c>
      <c r="D8" s="29"/>
    </row>
    <row r="9" spans="1:4" ht="30" customHeight="1">
      <c r="A9" s="40" t="s">
        <v>1391</v>
      </c>
      <c r="B9" s="41">
        <f>B10</f>
        <v>43000</v>
      </c>
      <c r="D9" s="29"/>
    </row>
    <row r="10" spans="1:4" ht="30" customHeight="1">
      <c r="A10" s="40" t="s">
        <v>1586</v>
      </c>
      <c r="B10" s="41">
        <v>43000</v>
      </c>
      <c r="D10" s="29"/>
    </row>
    <row r="11" spans="1:4" ht="30" customHeight="1">
      <c r="A11" s="40" t="s">
        <v>1404</v>
      </c>
      <c r="B11" s="41">
        <v>0</v>
      </c>
      <c r="D11" s="29"/>
    </row>
    <row r="12" spans="1:4" ht="30" customHeight="1">
      <c r="A12" s="40" t="s">
        <v>1539</v>
      </c>
      <c r="B12" s="41">
        <v>0</v>
      </c>
      <c r="D12" s="29"/>
    </row>
    <row r="13" spans="1:4" ht="30" customHeight="1">
      <c r="A13" s="40" t="s">
        <v>1540</v>
      </c>
      <c r="B13" s="41">
        <v>0</v>
      </c>
      <c r="D13" s="29"/>
    </row>
    <row r="14" spans="1:4" ht="30" customHeight="1">
      <c r="A14" s="40" t="s">
        <v>1541</v>
      </c>
      <c r="B14" s="41">
        <f>'[1]L10'!Z6</f>
        <v>0</v>
      </c>
      <c r="D14" s="29"/>
    </row>
    <row r="15" spans="1:4" ht="30" customHeight="1">
      <c r="A15" s="40" t="s">
        <v>1542</v>
      </c>
      <c r="B15" s="41" t="e">
        <f>#REF!-B5-B6-B7-B8-B9-B11-B12-B13-B14</f>
        <v>#REF!</v>
      </c>
      <c r="D15" s="29"/>
    </row>
    <row r="16" spans="1:4" ht="30" customHeight="1">
      <c r="A16" s="39" t="s">
        <v>1543</v>
      </c>
      <c r="B16" s="41" t="e">
        <f>SUM(B5:B7,B8,B9,B11,B12:B15)</f>
        <v>#REF!</v>
      </c>
      <c r="D16" s="29"/>
    </row>
  </sheetData>
  <sheetProtection/>
  <mergeCells count="2">
    <mergeCell ref="A2:B2"/>
    <mergeCell ref="A3:B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27"/>
  <sheetViews>
    <sheetView workbookViewId="0" topLeftCell="A1">
      <selection activeCell="H10" sqref="H10"/>
    </sheetView>
  </sheetViews>
  <sheetFormatPr defaultColWidth="8.75390625" defaultRowHeight="30" customHeight="1"/>
  <cols>
    <col min="1" max="1" width="46.00390625" style="17" customWidth="1"/>
    <col min="2" max="2" width="20.625" style="18" customWidth="1"/>
    <col min="3" max="3" width="9.00390625" style="19" bestFit="1" customWidth="1"/>
    <col min="4" max="30" width="9.00390625" style="17" bestFit="1" customWidth="1"/>
    <col min="31" max="16384" width="8.75390625" style="17" customWidth="1"/>
  </cols>
  <sheetData>
    <row r="1" ht="24" customHeight="1">
      <c r="A1" s="20" t="s">
        <v>1589</v>
      </c>
    </row>
    <row r="2" spans="1:2" ht="33.75" customHeight="1">
      <c r="A2" s="21" t="s">
        <v>1590</v>
      </c>
      <c r="B2" s="21"/>
    </row>
    <row r="3" spans="1:2" ht="21" customHeight="1">
      <c r="A3" s="22" t="s">
        <v>1591</v>
      </c>
      <c r="B3" s="22"/>
    </row>
    <row r="4" spans="1:2" ht="30" customHeight="1">
      <c r="A4" s="23" t="s">
        <v>1592</v>
      </c>
      <c r="B4" s="24" t="s">
        <v>1593</v>
      </c>
    </row>
    <row r="5" spans="1:2" ht="30" customHeight="1">
      <c r="A5" s="25" t="s">
        <v>1594</v>
      </c>
      <c r="B5" s="26">
        <v>832</v>
      </c>
    </row>
    <row r="6" spans="1:2" ht="30" customHeight="1">
      <c r="A6" s="25" t="s">
        <v>1595</v>
      </c>
      <c r="B6" s="26"/>
    </row>
    <row r="7" spans="1:2" ht="30" customHeight="1">
      <c r="A7" s="25" t="s">
        <v>1596</v>
      </c>
      <c r="B7" s="26">
        <v>3041</v>
      </c>
    </row>
    <row r="8" spans="1:2" ht="30" customHeight="1">
      <c r="A8" s="25" t="s">
        <v>1597</v>
      </c>
      <c r="B8" s="26"/>
    </row>
    <row r="9" spans="1:2" ht="30" customHeight="1">
      <c r="A9" s="25" t="s">
        <v>1598</v>
      </c>
      <c r="B9" s="26">
        <v>207</v>
      </c>
    </row>
    <row r="10" spans="1:2" ht="30" customHeight="1">
      <c r="A10" s="27" t="s">
        <v>1599</v>
      </c>
      <c r="B10" s="26">
        <v>4080</v>
      </c>
    </row>
    <row r="11" spans="1:2" ht="30" customHeight="1">
      <c r="A11" s="25" t="s">
        <v>1297</v>
      </c>
      <c r="B11" s="26"/>
    </row>
    <row r="12" spans="1:2" ht="30" customHeight="1">
      <c r="A12" s="25" t="s">
        <v>1384</v>
      </c>
      <c r="B12" s="26"/>
    </row>
    <row r="13" spans="1:2" ht="30" customHeight="1">
      <c r="A13" s="25" t="s">
        <v>1426</v>
      </c>
      <c r="B13" s="26"/>
    </row>
    <row r="14" spans="1:3" ht="30" customHeight="1">
      <c r="A14" s="27" t="s">
        <v>1434</v>
      </c>
      <c r="B14" s="26">
        <v>4080</v>
      </c>
      <c r="C14" s="17"/>
    </row>
    <row r="17" ht="30" customHeight="1">
      <c r="C17" s="17"/>
    </row>
    <row r="18" ht="30" customHeight="1">
      <c r="C18" s="17"/>
    </row>
    <row r="19" ht="30" customHeight="1">
      <c r="C19" s="17"/>
    </row>
    <row r="20" ht="30" customHeight="1">
      <c r="C20" s="17"/>
    </row>
    <row r="21" ht="30" customHeight="1">
      <c r="C21" s="17"/>
    </row>
    <row r="22" ht="30" customHeight="1">
      <c r="C22" s="17"/>
    </row>
    <row r="23" ht="30" customHeight="1">
      <c r="C23" s="17"/>
    </row>
    <row r="24" ht="30" customHeight="1">
      <c r="C24" s="17"/>
    </row>
    <row r="25" ht="30" customHeight="1">
      <c r="C25" s="17"/>
    </row>
    <row r="26" ht="30" customHeight="1">
      <c r="C26" s="17"/>
    </row>
    <row r="27" ht="30" customHeight="1">
      <c r="C27" s="17"/>
    </row>
  </sheetData>
  <sheetProtection/>
  <mergeCells count="2">
    <mergeCell ref="A2:B2"/>
    <mergeCell ref="A3:B3"/>
  </mergeCells>
  <printOptions horizontalCentered="1"/>
  <pageMargins left="0.55" right="0.35" top="0.87" bottom="0.2" header="0.6" footer="0.51"/>
  <pageSetup fitToHeight="1" fitToWidth="1"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26"/>
  <sheetViews>
    <sheetView workbookViewId="0" topLeftCell="A1">
      <selection activeCell="B16" sqref="B16"/>
    </sheetView>
  </sheetViews>
  <sheetFormatPr defaultColWidth="8.75390625" defaultRowHeight="30" customHeight="1"/>
  <cols>
    <col min="1" max="1" width="48.00390625" style="17" customWidth="1"/>
    <col min="2" max="2" width="19.875" style="18" customWidth="1"/>
    <col min="3" max="3" width="9.00390625" style="19" bestFit="1" customWidth="1"/>
    <col min="4" max="30" width="9.00390625" style="17" bestFit="1" customWidth="1"/>
    <col min="31" max="254" width="8.75390625" style="17" customWidth="1"/>
  </cols>
  <sheetData>
    <row r="1" ht="24" customHeight="1">
      <c r="A1" s="20" t="s">
        <v>1600</v>
      </c>
    </row>
    <row r="2" spans="1:2" ht="33.75" customHeight="1">
      <c r="A2" s="21" t="s">
        <v>1601</v>
      </c>
      <c r="B2" s="21"/>
    </row>
    <row r="3" spans="1:2" ht="21" customHeight="1">
      <c r="A3" s="22" t="s">
        <v>1591</v>
      </c>
      <c r="B3" s="22"/>
    </row>
    <row r="4" spans="1:3" ht="30" customHeight="1">
      <c r="A4" s="23" t="s">
        <v>1602</v>
      </c>
      <c r="B4" s="24" t="s">
        <v>1593</v>
      </c>
      <c r="C4" s="17"/>
    </row>
    <row r="5" spans="1:3" ht="30" customHeight="1">
      <c r="A5" s="25" t="s">
        <v>1603</v>
      </c>
      <c r="B5" s="26">
        <v>3750</v>
      </c>
      <c r="C5" s="17"/>
    </row>
    <row r="6" spans="1:3" ht="30" customHeight="1">
      <c r="A6" s="25" t="s">
        <v>1604</v>
      </c>
      <c r="B6" s="26"/>
      <c r="C6" s="17"/>
    </row>
    <row r="7" spans="1:3" ht="30" customHeight="1">
      <c r="A7" s="25" t="s">
        <v>1605</v>
      </c>
      <c r="B7" s="26"/>
      <c r="C7" s="17"/>
    </row>
    <row r="8" spans="1:3" ht="30" customHeight="1">
      <c r="A8" s="25" t="s">
        <v>1606</v>
      </c>
      <c r="B8" s="26"/>
      <c r="C8" s="17"/>
    </row>
    <row r="9" spans="1:3" ht="30" customHeight="1">
      <c r="A9" s="25" t="s">
        <v>1607</v>
      </c>
      <c r="B9" s="26"/>
      <c r="C9" s="17"/>
    </row>
    <row r="10" spans="1:3" ht="30" customHeight="1">
      <c r="A10" s="27" t="s">
        <v>1608</v>
      </c>
      <c r="B10" s="26">
        <v>3750</v>
      </c>
      <c r="C10" s="17"/>
    </row>
    <row r="11" spans="1:3" ht="30" customHeight="1">
      <c r="A11" s="25" t="s">
        <v>1386</v>
      </c>
      <c r="B11" s="26"/>
      <c r="C11" s="17"/>
    </row>
    <row r="12" spans="1:3" ht="30" customHeight="1">
      <c r="A12" s="25" t="s">
        <v>1431</v>
      </c>
      <c r="B12" s="26">
        <v>330</v>
      </c>
      <c r="C12" s="17"/>
    </row>
    <row r="13" spans="1:3" ht="30" customHeight="1">
      <c r="A13" s="27" t="s">
        <v>1435</v>
      </c>
      <c r="B13" s="26">
        <v>4080</v>
      </c>
      <c r="C13" s="17"/>
    </row>
    <row r="16" ht="30" customHeight="1">
      <c r="C16" s="17"/>
    </row>
    <row r="17" ht="30" customHeight="1">
      <c r="C17" s="17"/>
    </row>
    <row r="18" ht="30" customHeight="1">
      <c r="C18" s="17"/>
    </row>
    <row r="19" ht="30" customHeight="1">
      <c r="C19" s="17"/>
    </row>
    <row r="20" ht="30" customHeight="1">
      <c r="C20" s="17"/>
    </row>
    <row r="21" ht="30" customHeight="1">
      <c r="C21" s="17"/>
    </row>
    <row r="22" ht="30" customHeight="1">
      <c r="C22" s="17"/>
    </row>
    <row r="23" ht="30" customHeight="1">
      <c r="C23" s="17"/>
    </row>
    <row r="24" ht="30" customHeight="1">
      <c r="C24" s="17"/>
    </row>
    <row r="25" ht="30" customHeight="1">
      <c r="C25" s="17"/>
    </row>
    <row r="26" ht="30" customHeight="1">
      <c r="C26" s="17"/>
    </row>
  </sheetData>
  <sheetProtection/>
  <mergeCells count="2">
    <mergeCell ref="A2:B2"/>
    <mergeCell ref="A3:B3"/>
  </mergeCells>
  <printOptions horizontalCentered="1"/>
  <pageMargins left="0.55" right="0.35" top="0.87" bottom="0.2" header="0.6" footer="0.51"/>
  <pageSetup fitToHeight="1" fitToWidth="1"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F18" sqref="F18"/>
    </sheetView>
  </sheetViews>
  <sheetFormatPr defaultColWidth="9.00390625" defaultRowHeight="14.25"/>
  <cols>
    <col min="1" max="1" width="14.75390625" style="0" customWidth="1"/>
    <col min="2" max="2" width="14.25390625" style="8" customWidth="1"/>
    <col min="3" max="3" width="14.125" style="8" customWidth="1"/>
    <col min="4" max="4" width="12.125" style="8" customWidth="1"/>
    <col min="5" max="5" width="14.00390625" style="8" customWidth="1"/>
    <col min="6" max="6" width="14.125" style="8" customWidth="1"/>
    <col min="7" max="7" width="14.25390625" style="8" customWidth="1"/>
    <col min="8" max="8" width="13.25390625" style="0" customWidth="1"/>
    <col min="9" max="9" width="12.75390625" style="0" customWidth="1"/>
    <col min="10" max="10" width="12.625" style="0" customWidth="1"/>
  </cols>
  <sheetData>
    <row r="1" ht="14.25">
      <c r="A1" t="s">
        <v>1609</v>
      </c>
    </row>
    <row r="2" spans="1:10" ht="34.5" customHeight="1">
      <c r="A2" s="9" t="s">
        <v>55</v>
      </c>
      <c r="B2" s="9"/>
      <c r="C2" s="9"/>
      <c r="D2" s="9"/>
      <c r="E2" s="9"/>
      <c r="F2" s="9"/>
      <c r="G2" s="9"/>
      <c r="H2" s="10"/>
      <c r="I2" s="10"/>
      <c r="J2" s="10"/>
    </row>
    <row r="3" spans="1:7" ht="22.5" customHeight="1">
      <c r="A3" s="11" t="s">
        <v>118</v>
      </c>
      <c r="B3" s="11"/>
      <c r="C3" s="11"/>
      <c r="D3" s="11"/>
      <c r="E3" s="11"/>
      <c r="F3" s="11"/>
      <c r="G3" s="11"/>
    </row>
    <row r="4" spans="1:7" ht="30" customHeight="1">
      <c r="A4" s="12" t="s">
        <v>1610</v>
      </c>
      <c r="B4" s="12" t="s">
        <v>1611</v>
      </c>
      <c r="C4" s="12"/>
      <c r="D4" s="12"/>
      <c r="E4" s="12" t="s">
        <v>1612</v>
      </c>
      <c r="F4" s="12"/>
      <c r="G4" s="12"/>
    </row>
    <row r="5" spans="1:7" ht="30" customHeight="1">
      <c r="A5" s="12"/>
      <c r="B5" s="12" t="s">
        <v>1552</v>
      </c>
      <c r="C5" s="12" t="s">
        <v>1613</v>
      </c>
      <c r="D5" s="12" t="s">
        <v>1614</v>
      </c>
      <c r="E5" s="12" t="s">
        <v>1552</v>
      </c>
      <c r="F5" s="12" t="s">
        <v>1613</v>
      </c>
      <c r="G5" s="12" t="s">
        <v>1614</v>
      </c>
    </row>
    <row r="6" spans="1:7" ht="27.75" customHeight="1">
      <c r="A6" s="13" t="s">
        <v>1615</v>
      </c>
      <c r="B6" s="14">
        <f>C6+D6</f>
        <v>4895435</v>
      </c>
      <c r="C6" s="14">
        <v>3050981</v>
      </c>
      <c r="D6" s="14">
        <v>1844454</v>
      </c>
      <c r="E6" s="14">
        <f>F6+G6</f>
        <v>4893304</v>
      </c>
      <c r="F6" s="14">
        <v>3048851</v>
      </c>
      <c r="G6" s="14">
        <v>1844453</v>
      </c>
    </row>
    <row r="7" spans="1:7" ht="27.75" customHeight="1">
      <c r="A7" s="15" t="s">
        <v>1616</v>
      </c>
      <c r="B7" s="16">
        <f aca="true" t="shared" si="0" ref="B7:B20">C7+D7</f>
        <v>1484743</v>
      </c>
      <c r="C7" s="16">
        <v>605155</v>
      </c>
      <c r="D7" s="16">
        <v>879588</v>
      </c>
      <c r="E7" s="16">
        <f aca="true" t="shared" si="1" ref="E7:E20">F7+G7</f>
        <v>1475739</v>
      </c>
      <c r="F7" s="16">
        <v>600851</v>
      </c>
      <c r="G7" s="16">
        <v>874888</v>
      </c>
    </row>
    <row r="8" spans="1:7" ht="27.75" customHeight="1">
      <c r="A8" s="15" t="s">
        <v>1617</v>
      </c>
      <c r="B8" s="16">
        <f t="shared" si="0"/>
        <v>302358</v>
      </c>
      <c r="C8" s="16">
        <v>119719</v>
      </c>
      <c r="D8" s="16">
        <v>182639</v>
      </c>
      <c r="E8" s="16">
        <f t="shared" si="1"/>
        <v>309551</v>
      </c>
      <c r="F8" s="16">
        <v>126912</v>
      </c>
      <c r="G8" s="16">
        <v>182639</v>
      </c>
    </row>
    <row r="9" spans="1:7" ht="27.75" customHeight="1">
      <c r="A9" s="15" t="s">
        <v>1284</v>
      </c>
      <c r="B9" s="16">
        <f t="shared" si="0"/>
        <v>65322</v>
      </c>
      <c r="C9" s="16">
        <v>40238</v>
      </c>
      <c r="D9" s="16">
        <v>25084</v>
      </c>
      <c r="E9" s="16">
        <f t="shared" si="1"/>
        <v>66822</v>
      </c>
      <c r="F9" s="16">
        <v>41738</v>
      </c>
      <c r="G9" s="16">
        <v>25084</v>
      </c>
    </row>
    <row r="10" spans="1:7" ht="27.75" customHeight="1">
      <c r="A10" s="15" t="s">
        <v>1285</v>
      </c>
      <c r="B10" s="16">
        <f t="shared" si="0"/>
        <v>83707</v>
      </c>
      <c r="C10" s="16">
        <v>50391</v>
      </c>
      <c r="D10" s="16">
        <v>33316</v>
      </c>
      <c r="E10" s="16">
        <f t="shared" si="1"/>
        <v>84907</v>
      </c>
      <c r="F10" s="16">
        <v>51591</v>
      </c>
      <c r="G10" s="16">
        <v>33316</v>
      </c>
    </row>
    <row r="11" spans="1:7" ht="27.75" customHeight="1">
      <c r="A11" s="15" t="s">
        <v>1618</v>
      </c>
      <c r="B11" s="16">
        <f t="shared" si="0"/>
        <v>539652</v>
      </c>
      <c r="C11" s="16">
        <v>241462</v>
      </c>
      <c r="D11" s="16">
        <v>298190</v>
      </c>
      <c r="E11" s="16">
        <f t="shared" si="1"/>
        <v>539652</v>
      </c>
      <c r="F11" s="16">
        <v>236762</v>
      </c>
      <c r="G11" s="16">
        <v>302890</v>
      </c>
    </row>
    <row r="12" spans="1:7" ht="27.75" customHeight="1">
      <c r="A12" s="15" t="s">
        <v>1287</v>
      </c>
      <c r="B12" s="16">
        <f t="shared" si="0"/>
        <v>399678</v>
      </c>
      <c r="C12" s="16">
        <v>328799</v>
      </c>
      <c r="D12" s="16">
        <v>70879</v>
      </c>
      <c r="E12" s="16">
        <f t="shared" si="1"/>
        <v>395464</v>
      </c>
      <c r="F12" s="16">
        <v>324586</v>
      </c>
      <c r="G12" s="16">
        <v>70878</v>
      </c>
    </row>
    <row r="13" spans="1:7" ht="27.75" customHeight="1">
      <c r="A13" s="15" t="s">
        <v>1288</v>
      </c>
      <c r="B13" s="16">
        <f t="shared" si="0"/>
        <v>471890</v>
      </c>
      <c r="C13" s="16">
        <v>407837</v>
      </c>
      <c r="D13" s="16">
        <v>64053</v>
      </c>
      <c r="E13" s="16">
        <f t="shared" si="1"/>
        <v>474253</v>
      </c>
      <c r="F13" s="16">
        <v>410200</v>
      </c>
      <c r="G13" s="16">
        <v>64053</v>
      </c>
    </row>
    <row r="14" spans="1:7" ht="27.75" customHeight="1">
      <c r="A14" s="15" t="s">
        <v>1289</v>
      </c>
      <c r="B14" s="16">
        <f t="shared" si="0"/>
        <v>355318</v>
      </c>
      <c r="C14" s="16">
        <v>339581</v>
      </c>
      <c r="D14" s="16">
        <v>15737</v>
      </c>
      <c r="E14" s="16">
        <f t="shared" si="1"/>
        <v>353167</v>
      </c>
      <c r="F14" s="16">
        <v>337430</v>
      </c>
      <c r="G14" s="16">
        <v>15737</v>
      </c>
    </row>
    <row r="15" spans="1:7" ht="27.75" customHeight="1">
      <c r="A15" s="15" t="s">
        <v>1290</v>
      </c>
      <c r="B15" s="16">
        <f t="shared" si="0"/>
        <v>196608</v>
      </c>
      <c r="C15" s="16">
        <v>169476</v>
      </c>
      <c r="D15" s="16">
        <v>27132</v>
      </c>
      <c r="E15" s="16">
        <f t="shared" si="1"/>
        <v>194117</v>
      </c>
      <c r="F15" s="16">
        <v>166985</v>
      </c>
      <c r="G15" s="16">
        <v>27132</v>
      </c>
    </row>
    <row r="16" spans="1:7" ht="27.75" customHeight="1">
      <c r="A16" s="15" t="s">
        <v>1291</v>
      </c>
      <c r="B16" s="16">
        <f t="shared" si="0"/>
        <v>252469</v>
      </c>
      <c r="C16" s="16">
        <v>169577</v>
      </c>
      <c r="D16" s="16">
        <v>82892</v>
      </c>
      <c r="E16" s="16">
        <f t="shared" si="1"/>
        <v>250267</v>
      </c>
      <c r="F16" s="16">
        <v>167375</v>
      </c>
      <c r="G16" s="16">
        <v>82892</v>
      </c>
    </row>
    <row r="17" spans="1:7" ht="27.75" customHeight="1">
      <c r="A17" s="15" t="s">
        <v>1292</v>
      </c>
      <c r="B17" s="16">
        <f t="shared" si="0"/>
        <v>247578</v>
      </c>
      <c r="C17" s="16">
        <v>209724</v>
      </c>
      <c r="D17" s="16">
        <v>37854</v>
      </c>
      <c r="E17" s="16">
        <f t="shared" si="1"/>
        <v>249232</v>
      </c>
      <c r="F17" s="16">
        <v>211378</v>
      </c>
      <c r="G17" s="16">
        <v>37854</v>
      </c>
    </row>
    <row r="18" spans="1:7" ht="27.75" customHeight="1">
      <c r="A18" s="15" t="s">
        <v>1619</v>
      </c>
      <c r="B18" s="16">
        <f t="shared" si="0"/>
        <v>176666</v>
      </c>
      <c r="C18" s="16">
        <v>91947</v>
      </c>
      <c r="D18" s="16">
        <v>84719</v>
      </c>
      <c r="E18" s="16">
        <f t="shared" si="1"/>
        <v>178226</v>
      </c>
      <c r="F18" s="16">
        <v>93507</v>
      </c>
      <c r="G18" s="16">
        <v>84719</v>
      </c>
    </row>
    <row r="19" spans="1:7" ht="27.75" customHeight="1">
      <c r="A19" s="15" t="s">
        <v>1294</v>
      </c>
      <c r="B19" s="16">
        <f t="shared" si="0"/>
        <v>161310</v>
      </c>
      <c r="C19" s="16">
        <v>139899</v>
      </c>
      <c r="D19" s="16">
        <v>21411</v>
      </c>
      <c r="E19" s="16">
        <f t="shared" si="1"/>
        <v>163771</v>
      </c>
      <c r="F19" s="16">
        <v>142359</v>
      </c>
      <c r="G19" s="16">
        <v>21412</v>
      </c>
    </row>
    <row r="20" spans="1:7" ht="27.75" customHeight="1">
      <c r="A20" s="15" t="s">
        <v>1295</v>
      </c>
      <c r="B20" s="16">
        <f t="shared" si="0"/>
        <v>158136</v>
      </c>
      <c r="C20" s="16">
        <v>137176</v>
      </c>
      <c r="D20" s="16">
        <v>20960</v>
      </c>
      <c r="E20" s="16">
        <f t="shared" si="1"/>
        <v>158136</v>
      </c>
      <c r="F20" s="16">
        <v>137177</v>
      </c>
      <c r="G20" s="16">
        <v>20959</v>
      </c>
    </row>
  </sheetData>
  <sheetProtection/>
  <mergeCells count="5">
    <mergeCell ref="A2:G2"/>
    <mergeCell ref="A3:G3"/>
    <mergeCell ref="B4:D4"/>
    <mergeCell ref="E4:G4"/>
    <mergeCell ref="A4:A5"/>
  </mergeCells>
  <printOptions/>
  <pageMargins left="0.75" right="0.75" top="1" bottom="1" header="0.51" footer="0.51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L16" sqref="L16"/>
    </sheetView>
  </sheetViews>
  <sheetFormatPr defaultColWidth="9.00390625" defaultRowHeight="14.25"/>
  <cols>
    <col min="1" max="1" width="28.25390625" style="0" customWidth="1"/>
    <col min="2" max="10" width="14.00390625" style="0" customWidth="1"/>
  </cols>
  <sheetData>
    <row r="1" spans="1:10" ht="16.5" customHeight="1">
      <c r="A1" s="1" t="s">
        <v>1620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3" t="s">
        <v>60</v>
      </c>
      <c r="B3" s="3"/>
      <c r="C3" s="3"/>
      <c r="D3" s="3"/>
      <c r="E3" s="3"/>
      <c r="F3" s="3"/>
      <c r="G3" s="3"/>
      <c r="H3" s="3"/>
      <c r="I3" s="3"/>
      <c r="J3" s="3"/>
    </row>
    <row r="4" spans="1:10" ht="30.75" customHeight="1">
      <c r="A4" s="4" t="s">
        <v>61</v>
      </c>
      <c r="B4" s="4" t="s">
        <v>1552</v>
      </c>
      <c r="C4" s="4" t="s">
        <v>1613</v>
      </c>
      <c r="D4" s="4"/>
      <c r="E4" s="4"/>
      <c r="F4" s="4"/>
      <c r="G4" s="4"/>
      <c r="H4" s="4" t="s">
        <v>1614</v>
      </c>
      <c r="I4" s="4"/>
      <c r="J4" s="4"/>
    </row>
    <row r="5" spans="1:10" ht="30.75" customHeight="1">
      <c r="A5" s="4"/>
      <c r="B5" s="4"/>
      <c r="C5" s="4" t="s">
        <v>1621</v>
      </c>
      <c r="D5" s="4" t="s">
        <v>1622</v>
      </c>
      <c r="E5" s="4" t="s">
        <v>1623</v>
      </c>
      <c r="F5" s="4" t="s">
        <v>1624</v>
      </c>
      <c r="G5" s="4" t="s">
        <v>1625</v>
      </c>
      <c r="H5" s="4" t="s">
        <v>1621</v>
      </c>
      <c r="I5" s="4" t="s">
        <v>1626</v>
      </c>
      <c r="J5" s="4" t="s">
        <v>1627</v>
      </c>
    </row>
    <row r="6" spans="1:10" ht="30.75" customHeight="1">
      <c r="A6" s="5" t="s">
        <v>1628</v>
      </c>
      <c r="B6" s="6">
        <f>SUM(C6,H6)</f>
        <v>1351303</v>
      </c>
      <c r="C6" s="6">
        <f aca="true" t="shared" si="0" ref="C6:C11">SUM(D6:G6)</f>
        <v>574210</v>
      </c>
      <c r="D6" s="6">
        <v>568552</v>
      </c>
      <c r="E6" s="6">
        <v>7252</v>
      </c>
      <c r="F6" s="6">
        <v>0</v>
      </c>
      <c r="G6" s="6">
        <v>-1594</v>
      </c>
      <c r="H6" s="6">
        <f>SUM(I6:J6)</f>
        <v>777093</v>
      </c>
      <c r="I6" s="6">
        <v>767188</v>
      </c>
      <c r="J6" s="6">
        <v>9905</v>
      </c>
    </row>
    <row r="7" spans="1:10" ht="30.75" customHeight="1">
      <c r="A7" s="5" t="s">
        <v>1629</v>
      </c>
      <c r="B7" s="6">
        <f aca="true" t="shared" si="1" ref="B7:B11">C7+H7</f>
        <v>1484743</v>
      </c>
      <c r="C7" s="6">
        <v>605155</v>
      </c>
      <c r="D7" s="7"/>
      <c r="E7" s="7"/>
      <c r="F7" s="7"/>
      <c r="G7" s="7"/>
      <c r="H7" s="6">
        <v>879588</v>
      </c>
      <c r="I7" s="7"/>
      <c r="J7" s="7"/>
    </row>
    <row r="8" spans="1:10" ht="30.75" customHeight="1">
      <c r="A8" s="5" t="s">
        <v>1630</v>
      </c>
      <c r="B8" s="6">
        <f t="shared" si="1"/>
        <v>161241</v>
      </c>
      <c r="C8" s="6">
        <f>SUM(D8:F8)</f>
        <v>53541</v>
      </c>
      <c r="D8" s="6">
        <v>53541</v>
      </c>
      <c r="E8" s="6">
        <v>0</v>
      </c>
      <c r="F8" s="6">
        <v>0</v>
      </c>
      <c r="G8" s="7"/>
      <c r="H8" s="6">
        <f>I8</f>
        <v>107700</v>
      </c>
      <c r="I8" s="6">
        <v>107700</v>
      </c>
      <c r="J8" s="7"/>
    </row>
    <row r="9" spans="1:10" ht="30.75" customHeight="1">
      <c r="A9" s="5" t="s">
        <v>1631</v>
      </c>
      <c r="B9" s="6">
        <f t="shared" si="1"/>
        <v>75041</v>
      </c>
      <c r="C9" s="6">
        <f t="shared" si="0"/>
        <v>32041</v>
      </c>
      <c r="D9" s="6">
        <v>21242</v>
      </c>
      <c r="E9" s="6">
        <v>0</v>
      </c>
      <c r="F9" s="6">
        <v>0</v>
      </c>
      <c r="G9" s="6">
        <v>10799</v>
      </c>
      <c r="H9" s="6">
        <f>J9+I9</f>
        <v>43000</v>
      </c>
      <c r="I9" s="6">
        <v>0</v>
      </c>
      <c r="J9" s="6">
        <v>43000</v>
      </c>
    </row>
    <row r="10" spans="1:10" ht="30.75" customHeight="1">
      <c r="A10" s="5" t="s">
        <v>1632</v>
      </c>
      <c r="B10" s="6">
        <f t="shared" si="1"/>
        <v>-38236</v>
      </c>
      <c r="C10" s="6">
        <f t="shared" si="0"/>
        <v>-5141</v>
      </c>
      <c r="D10" s="6">
        <v>0</v>
      </c>
      <c r="E10" s="6">
        <v>7252</v>
      </c>
      <c r="F10" s="6">
        <v>0</v>
      </c>
      <c r="G10" s="6">
        <v>-12393</v>
      </c>
      <c r="H10" s="6">
        <f>I10+J10</f>
        <v>-33095</v>
      </c>
      <c r="I10" s="6">
        <v>0</v>
      </c>
      <c r="J10" s="6">
        <v>-33095</v>
      </c>
    </row>
    <row r="11" spans="1:10" ht="30.75" customHeight="1">
      <c r="A11" s="5" t="s">
        <v>1633</v>
      </c>
      <c r="B11" s="6">
        <f t="shared" si="1"/>
        <v>1475739</v>
      </c>
      <c r="C11" s="6">
        <f t="shared" si="0"/>
        <v>600851</v>
      </c>
      <c r="D11" s="6">
        <f aca="true" t="shared" si="2" ref="D11:F11">D6+D8-D9-D10</f>
        <v>600851</v>
      </c>
      <c r="E11" s="6">
        <f t="shared" si="2"/>
        <v>0</v>
      </c>
      <c r="F11" s="6">
        <f t="shared" si="2"/>
        <v>0</v>
      </c>
      <c r="G11" s="6">
        <f>G6-G9-G10</f>
        <v>0</v>
      </c>
      <c r="H11" s="6">
        <f>SUM(I11:J11)</f>
        <v>874888</v>
      </c>
      <c r="I11" s="6">
        <f>I8+I6-I9-I10</f>
        <v>874888</v>
      </c>
      <c r="J11" s="6">
        <f>J6-J9-J10</f>
        <v>0</v>
      </c>
    </row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31"/>
  <sheetViews>
    <sheetView workbookViewId="0" topLeftCell="A1">
      <selection activeCell="I5" sqref="I5"/>
    </sheetView>
  </sheetViews>
  <sheetFormatPr defaultColWidth="8.75390625" defaultRowHeight="14.25"/>
  <cols>
    <col min="1" max="1" width="25.875" style="153" customWidth="1"/>
    <col min="2" max="2" width="12.25390625" style="154" customWidth="1"/>
    <col min="3" max="3" width="12.75390625" style="157" customWidth="1"/>
    <col min="4" max="4" width="10.25390625" style="153" bestFit="1" customWidth="1"/>
    <col min="5" max="5" width="13.375" style="157" customWidth="1"/>
    <col min="6" max="6" width="18.375" style="153" customWidth="1"/>
    <col min="7" max="7" width="8.75390625" style="153" customWidth="1"/>
    <col min="8" max="8" width="16.625" style="153" customWidth="1"/>
    <col min="9" max="247" width="8.75390625" style="153" customWidth="1"/>
  </cols>
  <sheetData>
    <row r="1" ht="20.25" customHeight="1">
      <c r="A1" s="20" t="s">
        <v>79</v>
      </c>
    </row>
    <row r="2" spans="1:6" ht="42.75" customHeight="1">
      <c r="A2" s="155" t="s">
        <v>80</v>
      </c>
      <c r="B2" s="155"/>
      <c r="C2" s="155"/>
      <c r="D2" s="155"/>
      <c r="E2" s="155"/>
      <c r="F2" s="155"/>
    </row>
    <row r="3" spans="1:6" ht="15.75" customHeight="1">
      <c r="A3" s="146" t="s">
        <v>60</v>
      </c>
      <c r="B3" s="146"/>
      <c r="C3" s="146"/>
      <c r="E3" s="146"/>
      <c r="F3" s="146"/>
    </row>
    <row r="4" spans="1:6" ht="40.5" customHeight="1">
      <c r="A4" s="144" t="s">
        <v>81</v>
      </c>
      <c r="B4" s="144" t="s">
        <v>62</v>
      </c>
      <c r="C4" s="144" t="s">
        <v>82</v>
      </c>
      <c r="D4" s="144" t="s">
        <v>83</v>
      </c>
      <c r="E4" s="147" t="s">
        <v>84</v>
      </c>
      <c r="F4" s="147" t="s">
        <v>85</v>
      </c>
    </row>
    <row r="5" spans="1:6" ht="19.5" customHeight="1">
      <c r="A5" s="151" t="s">
        <v>86</v>
      </c>
      <c r="B5" s="107">
        <v>903773</v>
      </c>
      <c r="C5" s="158">
        <v>917469</v>
      </c>
      <c r="D5" s="158">
        <v>789409</v>
      </c>
      <c r="E5" s="159">
        <f>IF(B5=0,"-",C5/B5)</f>
        <v>1.0151542478033755</v>
      </c>
      <c r="F5" s="159">
        <f>IF(D5=0,"-",C5/D5)</f>
        <v>1.162222624773723</v>
      </c>
    </row>
    <row r="6" spans="1:6" ht="19.5" customHeight="1">
      <c r="A6" s="151" t="s">
        <v>87</v>
      </c>
      <c r="B6" s="158">
        <v>385503</v>
      </c>
      <c r="C6" s="158">
        <v>398072</v>
      </c>
      <c r="D6" s="158">
        <v>345721</v>
      </c>
      <c r="E6" s="159">
        <f aca="true" t="shared" si="0" ref="E6:E31">IF(B6=0,"-",C6/B6)</f>
        <v>1.0326041561284867</v>
      </c>
      <c r="F6" s="159">
        <f aca="true" t="shared" si="1" ref="F6:F31">IF(D6=0,"-",C6/D6)</f>
        <v>1.1514255714868347</v>
      </c>
    </row>
    <row r="7" spans="1:6" ht="19.5" customHeight="1">
      <c r="A7" s="151" t="s">
        <v>88</v>
      </c>
      <c r="B7" s="158">
        <v>77969</v>
      </c>
      <c r="C7" s="158">
        <v>78378</v>
      </c>
      <c r="D7" s="158">
        <v>57493</v>
      </c>
      <c r="E7" s="159">
        <f t="shared" si="0"/>
        <v>1.0052456745629674</v>
      </c>
      <c r="F7" s="159">
        <f t="shared" si="1"/>
        <v>1.3632616144574121</v>
      </c>
    </row>
    <row r="8" spans="1:6" ht="19.5" customHeight="1">
      <c r="A8" s="151" t="s">
        <v>89</v>
      </c>
      <c r="B8" s="158"/>
      <c r="C8" s="158"/>
      <c r="D8" s="158"/>
      <c r="E8" s="159" t="str">
        <f t="shared" si="0"/>
        <v>-</v>
      </c>
      <c r="F8" s="159" t="str">
        <f t="shared" si="1"/>
        <v>-</v>
      </c>
    </row>
    <row r="9" spans="1:6" ht="19.5" customHeight="1">
      <c r="A9" s="151" t="s">
        <v>90</v>
      </c>
      <c r="B9" s="158">
        <v>26725</v>
      </c>
      <c r="C9" s="158">
        <v>30455</v>
      </c>
      <c r="D9" s="158">
        <v>21989</v>
      </c>
      <c r="E9" s="159">
        <f t="shared" si="0"/>
        <v>1.1395696913002806</v>
      </c>
      <c r="F9" s="159">
        <f t="shared" si="1"/>
        <v>1.3850106871617627</v>
      </c>
    </row>
    <row r="10" spans="1:6" ht="19.5" customHeight="1">
      <c r="A10" s="151" t="s">
        <v>91</v>
      </c>
      <c r="B10" s="158">
        <v>7371</v>
      </c>
      <c r="C10" s="158">
        <v>2883</v>
      </c>
      <c r="D10" s="158">
        <v>3641</v>
      </c>
      <c r="E10" s="159">
        <f t="shared" si="0"/>
        <v>0.39112739112739114</v>
      </c>
      <c r="F10" s="159">
        <f t="shared" si="1"/>
        <v>0.791815435319967</v>
      </c>
    </row>
    <row r="11" spans="1:6" ht="19.5" customHeight="1">
      <c r="A11" s="151" t="s">
        <v>92</v>
      </c>
      <c r="B11" s="158">
        <v>111893</v>
      </c>
      <c r="C11" s="158">
        <v>102311</v>
      </c>
      <c r="D11" s="158">
        <v>96014</v>
      </c>
      <c r="E11" s="159">
        <f t="shared" si="0"/>
        <v>0.91436461619583</v>
      </c>
      <c r="F11" s="159">
        <f t="shared" si="1"/>
        <v>1.0655841856395942</v>
      </c>
    </row>
    <row r="12" spans="1:6" ht="19.5" customHeight="1">
      <c r="A12" s="151" t="s">
        <v>93</v>
      </c>
      <c r="B12" s="158">
        <v>29077</v>
      </c>
      <c r="C12" s="158">
        <v>28098</v>
      </c>
      <c r="D12" s="158">
        <v>25742</v>
      </c>
      <c r="E12" s="159">
        <f t="shared" si="0"/>
        <v>0.9663307769027066</v>
      </c>
      <c r="F12" s="159">
        <f t="shared" si="1"/>
        <v>1.0915235801414032</v>
      </c>
    </row>
    <row r="13" spans="1:6" ht="19.5" customHeight="1">
      <c r="A13" s="151" t="s">
        <v>94</v>
      </c>
      <c r="B13" s="158">
        <v>14558</v>
      </c>
      <c r="C13" s="158">
        <v>14533</v>
      </c>
      <c r="D13" s="158">
        <v>12679</v>
      </c>
      <c r="E13" s="159">
        <f t="shared" si="0"/>
        <v>0.9982827311443879</v>
      </c>
      <c r="F13" s="159">
        <f t="shared" si="1"/>
        <v>1.146226043063333</v>
      </c>
    </row>
    <row r="14" spans="1:6" ht="19.5" customHeight="1">
      <c r="A14" s="151" t="s">
        <v>95</v>
      </c>
      <c r="B14" s="158">
        <v>37425</v>
      </c>
      <c r="C14" s="158">
        <v>39133</v>
      </c>
      <c r="D14" s="158">
        <v>32774</v>
      </c>
      <c r="E14" s="159">
        <f t="shared" si="0"/>
        <v>1.0456379425517701</v>
      </c>
      <c r="F14" s="159">
        <f t="shared" si="1"/>
        <v>1.1940257521205835</v>
      </c>
    </row>
    <row r="15" spans="1:6" ht="19.5" customHeight="1">
      <c r="A15" s="151" t="s">
        <v>96</v>
      </c>
      <c r="B15" s="158">
        <v>62151</v>
      </c>
      <c r="C15" s="158">
        <v>71777</v>
      </c>
      <c r="D15" s="158">
        <v>52015</v>
      </c>
      <c r="E15" s="159">
        <f t="shared" si="0"/>
        <v>1.1548808546926035</v>
      </c>
      <c r="F15" s="159">
        <f t="shared" si="1"/>
        <v>1.3799288666730751</v>
      </c>
    </row>
    <row r="16" spans="1:6" ht="19.5" customHeight="1">
      <c r="A16" s="151" t="s">
        <v>97</v>
      </c>
      <c r="B16" s="158">
        <v>16514</v>
      </c>
      <c r="C16" s="158">
        <v>16162</v>
      </c>
      <c r="D16" s="158">
        <v>14614</v>
      </c>
      <c r="E16" s="159">
        <f t="shared" si="0"/>
        <v>0.9786847523313552</v>
      </c>
      <c r="F16" s="159">
        <f t="shared" si="1"/>
        <v>1.1059258245517996</v>
      </c>
    </row>
    <row r="17" spans="1:6" ht="19.5" customHeight="1">
      <c r="A17" s="151" t="s">
        <v>98</v>
      </c>
      <c r="B17" s="158">
        <v>34193</v>
      </c>
      <c r="C17" s="158">
        <v>24978</v>
      </c>
      <c r="D17" s="158">
        <v>44113</v>
      </c>
      <c r="E17" s="159">
        <f t="shared" si="0"/>
        <v>0.7305003948176527</v>
      </c>
      <c r="F17" s="159">
        <f t="shared" si="1"/>
        <v>0.5662276426450252</v>
      </c>
    </row>
    <row r="18" spans="1:6" ht="19.5" customHeight="1">
      <c r="A18" s="151" t="s">
        <v>99</v>
      </c>
      <c r="B18" s="158">
        <v>96629</v>
      </c>
      <c r="C18" s="107">
        <v>108615</v>
      </c>
      <c r="D18" s="107">
        <v>82614</v>
      </c>
      <c r="E18" s="159">
        <f t="shared" si="0"/>
        <v>1.1240414368357325</v>
      </c>
      <c r="F18" s="159">
        <f t="shared" si="1"/>
        <v>1.314728738470477</v>
      </c>
    </row>
    <row r="19" spans="1:6" ht="19.5" customHeight="1">
      <c r="A19" s="151" t="s">
        <v>100</v>
      </c>
      <c r="B19" s="160"/>
      <c r="C19" s="107"/>
      <c r="D19" s="107"/>
      <c r="E19" s="159" t="str">
        <f t="shared" si="0"/>
        <v>-</v>
      </c>
      <c r="F19" s="159" t="str">
        <f t="shared" si="1"/>
        <v>-</v>
      </c>
    </row>
    <row r="20" spans="1:6" ht="19.5" customHeight="1">
      <c r="A20" s="161" t="s">
        <v>101</v>
      </c>
      <c r="B20" s="160">
        <v>3765</v>
      </c>
      <c r="C20" s="107">
        <v>2074</v>
      </c>
      <c r="D20" s="107"/>
      <c r="E20" s="159">
        <f t="shared" si="0"/>
        <v>0.550863213811421</v>
      </c>
      <c r="F20" s="159" t="str">
        <f t="shared" si="1"/>
        <v>-</v>
      </c>
    </row>
    <row r="21" spans="1:6" ht="19.5" customHeight="1">
      <c r="A21" s="161" t="s">
        <v>102</v>
      </c>
      <c r="B21" s="107"/>
      <c r="C21" s="107"/>
      <c r="D21" s="107"/>
      <c r="E21" s="159" t="str">
        <f t="shared" si="0"/>
        <v>-</v>
      </c>
      <c r="F21" s="159" t="str">
        <f t="shared" si="1"/>
        <v>-</v>
      </c>
    </row>
    <row r="22" spans="1:6" ht="19.5" customHeight="1">
      <c r="A22" s="151" t="s">
        <v>103</v>
      </c>
      <c r="B22" s="162">
        <v>632534</v>
      </c>
      <c r="C22" s="107">
        <v>521439</v>
      </c>
      <c r="D22" s="158">
        <v>731966</v>
      </c>
      <c r="E22" s="159">
        <f t="shared" si="0"/>
        <v>0.8243651724650375</v>
      </c>
      <c r="F22" s="159">
        <f t="shared" si="1"/>
        <v>0.7123814494115847</v>
      </c>
    </row>
    <row r="23" spans="1:6" ht="19.5" customHeight="1">
      <c r="A23" s="161" t="s">
        <v>104</v>
      </c>
      <c r="B23" s="107">
        <v>117911</v>
      </c>
      <c r="C23" s="107">
        <v>133935</v>
      </c>
      <c r="D23" s="158">
        <v>118148</v>
      </c>
      <c r="E23" s="159">
        <f t="shared" si="0"/>
        <v>1.1358991103459388</v>
      </c>
      <c r="F23" s="159">
        <f t="shared" si="1"/>
        <v>1.1336205437248197</v>
      </c>
    </row>
    <row r="24" spans="1:8" ht="19.5" customHeight="1">
      <c r="A24" s="151" t="s">
        <v>105</v>
      </c>
      <c r="B24" s="107">
        <v>125400</v>
      </c>
      <c r="C24" s="107">
        <v>91467</v>
      </c>
      <c r="D24" s="158">
        <v>98261</v>
      </c>
      <c r="E24" s="159">
        <f t="shared" si="0"/>
        <v>0.729401913875598</v>
      </c>
      <c r="F24" s="159">
        <f t="shared" si="1"/>
        <v>0.9308576139058222</v>
      </c>
      <c r="H24"/>
    </row>
    <row r="25" spans="1:6" ht="19.5" customHeight="1">
      <c r="A25" s="151" t="s">
        <v>106</v>
      </c>
      <c r="B25" s="107">
        <v>48508</v>
      </c>
      <c r="C25" s="158">
        <v>46807</v>
      </c>
      <c r="D25" s="158">
        <v>78224</v>
      </c>
      <c r="E25" s="159">
        <f t="shared" si="0"/>
        <v>0.9649336191968335</v>
      </c>
      <c r="F25" s="159">
        <f t="shared" si="1"/>
        <v>0.5983713438330946</v>
      </c>
    </row>
    <row r="26" spans="1:6" ht="19.5" customHeight="1">
      <c r="A26" s="151" t="s">
        <v>107</v>
      </c>
      <c r="B26" s="107"/>
      <c r="C26" s="158">
        <v>1654</v>
      </c>
      <c r="D26" s="158">
        <v>1156</v>
      </c>
      <c r="E26" s="159" t="str">
        <f t="shared" si="0"/>
        <v>-</v>
      </c>
      <c r="F26" s="159">
        <f t="shared" si="1"/>
        <v>1.430795847750865</v>
      </c>
    </row>
    <row r="27" spans="1:6" ht="19.5" customHeight="1">
      <c r="A27" s="151" t="s">
        <v>108</v>
      </c>
      <c r="B27" s="107">
        <v>219248</v>
      </c>
      <c r="C27" s="158">
        <v>111629</v>
      </c>
      <c r="D27" s="158">
        <v>242034</v>
      </c>
      <c r="E27" s="159">
        <f t="shared" si="0"/>
        <v>0.5091448952784062</v>
      </c>
      <c r="F27" s="159">
        <f t="shared" si="1"/>
        <v>0.4612120611153805</v>
      </c>
    </row>
    <row r="28" spans="1:6" ht="19.5" customHeight="1">
      <c r="A28" s="151" t="s">
        <v>109</v>
      </c>
      <c r="B28" s="107">
        <v>786</v>
      </c>
      <c r="C28" s="158">
        <v>3728</v>
      </c>
      <c r="D28" s="158">
        <v>4544</v>
      </c>
      <c r="E28" s="159">
        <f t="shared" si="0"/>
        <v>4.743002544529262</v>
      </c>
      <c r="F28" s="159">
        <f t="shared" si="1"/>
        <v>0.8204225352112676</v>
      </c>
    </row>
    <row r="29" spans="1:6" ht="19.5" customHeight="1">
      <c r="A29" s="151" t="s">
        <v>110</v>
      </c>
      <c r="B29" s="107">
        <v>970</v>
      </c>
      <c r="C29" s="158">
        <v>17802</v>
      </c>
      <c r="D29" s="158">
        <v>3754</v>
      </c>
      <c r="E29" s="159">
        <f t="shared" si="0"/>
        <v>18.352577319587628</v>
      </c>
      <c r="F29" s="159">
        <f t="shared" si="1"/>
        <v>4.742141715503463</v>
      </c>
    </row>
    <row r="30" spans="1:6" ht="19.5" customHeight="1">
      <c r="A30" s="151" t="s">
        <v>111</v>
      </c>
      <c r="B30" s="107">
        <v>119711</v>
      </c>
      <c r="C30" s="158">
        <v>114417</v>
      </c>
      <c r="D30" s="158">
        <v>185845</v>
      </c>
      <c r="E30" s="159">
        <f t="shared" si="0"/>
        <v>0.9557768291969827</v>
      </c>
      <c r="F30" s="159">
        <f t="shared" si="1"/>
        <v>0.615658209798488</v>
      </c>
    </row>
    <row r="31" spans="1:247" ht="21" customHeight="1">
      <c r="A31" s="151" t="s">
        <v>112</v>
      </c>
      <c r="B31" s="163">
        <v>1536307</v>
      </c>
      <c r="C31" s="163">
        <v>1438908</v>
      </c>
      <c r="D31" s="158">
        <v>1521375</v>
      </c>
      <c r="E31" s="159">
        <f t="shared" si="0"/>
        <v>0.9366018640805516</v>
      </c>
      <c r="F31" s="159">
        <f t="shared" si="1"/>
        <v>0.9457944293813162</v>
      </c>
      <c r="G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</sheetData>
  <sheetProtection/>
  <mergeCells count="2">
    <mergeCell ref="A2:F2"/>
    <mergeCell ref="A3:F3"/>
  </mergeCells>
  <printOptions/>
  <pageMargins left="0.28" right="0.11999999999999998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E2" sqref="E2"/>
    </sheetView>
  </sheetViews>
  <sheetFormatPr defaultColWidth="8.75390625" defaultRowHeight="14.25"/>
  <cols>
    <col min="1" max="1" width="35.25390625" style="153" customWidth="1"/>
    <col min="2" max="2" width="41.75390625" style="154" customWidth="1"/>
    <col min="3" max="3" width="8.75390625" style="153" customWidth="1"/>
    <col min="4" max="4" width="16.625" style="153" customWidth="1"/>
    <col min="5" max="243" width="8.75390625" style="153" customWidth="1"/>
  </cols>
  <sheetData>
    <row r="1" ht="20.25" customHeight="1">
      <c r="A1" s="20" t="s">
        <v>113</v>
      </c>
    </row>
    <row r="2" spans="1:2" ht="42.75" customHeight="1">
      <c r="A2" s="155" t="s">
        <v>114</v>
      </c>
      <c r="B2" s="155"/>
    </row>
    <row r="3" spans="1:2" ht="15.75" customHeight="1">
      <c r="A3" s="146" t="s">
        <v>60</v>
      </c>
      <c r="B3" s="146"/>
    </row>
    <row r="4" spans="1:2" ht="40.5" customHeight="1">
      <c r="A4" s="144" t="s">
        <v>61</v>
      </c>
      <c r="B4" s="144" t="s">
        <v>62</v>
      </c>
    </row>
    <row r="5" spans="1:2" ht="19.5" customHeight="1">
      <c r="A5" s="151" t="s">
        <v>63</v>
      </c>
      <c r="B5" s="107">
        <v>544840</v>
      </c>
    </row>
    <row r="6" spans="1:2" ht="19.5" customHeight="1">
      <c r="A6" s="151" t="s">
        <v>64</v>
      </c>
      <c r="B6" s="107">
        <f>B7+B8+B9</f>
        <v>297773</v>
      </c>
    </row>
    <row r="7" spans="1:2" ht="19.5" customHeight="1">
      <c r="A7" s="151" t="s">
        <v>65</v>
      </c>
      <c r="B7" s="156">
        <v>-7767</v>
      </c>
    </row>
    <row r="8" spans="1:2" ht="19.5" customHeight="1">
      <c r="A8" s="151" t="s">
        <v>66</v>
      </c>
      <c r="B8" s="107">
        <v>197796</v>
      </c>
    </row>
    <row r="9" spans="1:2" ht="19.5" customHeight="1">
      <c r="A9" s="151" t="s">
        <v>67</v>
      </c>
      <c r="B9" s="107">
        <v>107744</v>
      </c>
    </row>
    <row r="10" spans="1:2" ht="19.5" customHeight="1">
      <c r="A10" s="151" t="s">
        <v>68</v>
      </c>
      <c r="B10" s="107">
        <v>53541</v>
      </c>
    </row>
    <row r="11" spans="1:2" ht="19.5" customHeight="1">
      <c r="A11" s="151" t="s">
        <v>69</v>
      </c>
      <c r="B11" s="107">
        <v>53541</v>
      </c>
    </row>
    <row r="12" spans="1:2" ht="19.5" customHeight="1">
      <c r="A12" s="151" t="s">
        <v>72</v>
      </c>
      <c r="B12" s="107">
        <v>33896</v>
      </c>
    </row>
    <row r="13" spans="1:2" ht="19.5" customHeight="1">
      <c r="A13" s="151" t="s">
        <v>73</v>
      </c>
      <c r="B13" s="107">
        <f>B14+B15</f>
        <v>323977</v>
      </c>
    </row>
    <row r="14" spans="1:2" ht="19.5" customHeight="1">
      <c r="A14" s="151" t="s">
        <v>74</v>
      </c>
      <c r="B14" s="107">
        <v>310612</v>
      </c>
    </row>
    <row r="15" spans="1:2" ht="19.5" customHeight="1">
      <c r="A15" s="151" t="s">
        <v>76</v>
      </c>
      <c r="B15" s="107">
        <v>13365</v>
      </c>
    </row>
    <row r="16" spans="1:2" ht="19.5" customHeight="1">
      <c r="A16" s="151" t="s">
        <v>77</v>
      </c>
      <c r="B16" s="107">
        <v>86978</v>
      </c>
    </row>
    <row r="17" spans="1:2" ht="19.5" customHeight="1">
      <c r="A17" s="151" t="s">
        <v>78</v>
      </c>
      <c r="B17" s="107">
        <f>B5+B6+B10+B12+B13+B16</f>
        <v>1341005</v>
      </c>
    </row>
  </sheetData>
  <sheetProtection/>
  <mergeCells count="2">
    <mergeCell ref="A2:B2"/>
    <mergeCell ref="A3:B3"/>
  </mergeCells>
  <printOptions/>
  <pageMargins left="0.28" right="0.11999999999999998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H15" sqref="H15"/>
    </sheetView>
  </sheetViews>
  <sheetFormatPr defaultColWidth="9.00390625" defaultRowHeight="14.25"/>
  <cols>
    <col min="1" max="1" width="25.625" style="0" customWidth="1"/>
    <col min="2" max="2" width="11.875" style="0" customWidth="1"/>
    <col min="3" max="4" width="12.25390625" style="0" customWidth="1"/>
    <col min="5" max="5" width="10.75390625" style="0" customWidth="1"/>
    <col min="6" max="6" width="14.625" style="0" customWidth="1"/>
    <col min="8" max="8" width="20.625" style="0" customWidth="1"/>
  </cols>
  <sheetData>
    <row r="1" ht="17.25" customHeight="1">
      <c r="A1" s="20" t="s">
        <v>115</v>
      </c>
    </row>
    <row r="2" spans="1:6" ht="46.5" customHeight="1">
      <c r="A2" s="145" t="s">
        <v>116</v>
      </c>
      <c r="B2" s="145"/>
      <c r="C2" s="145"/>
      <c r="D2" s="145"/>
      <c r="E2" s="145"/>
      <c r="F2" s="145"/>
    </row>
    <row r="3" spans="1:6" ht="15.75" customHeight="1">
      <c r="A3" s="146" t="s">
        <v>60</v>
      </c>
      <c r="B3" s="146"/>
      <c r="C3" s="146"/>
      <c r="E3" s="146"/>
      <c r="F3" s="146"/>
    </row>
    <row r="4" spans="1:6" ht="45" customHeight="1">
      <c r="A4" s="144" t="s">
        <v>81</v>
      </c>
      <c r="B4" s="144" t="s">
        <v>62</v>
      </c>
      <c r="C4" s="144" t="s">
        <v>82</v>
      </c>
      <c r="D4" s="147" t="s">
        <v>83</v>
      </c>
      <c r="E4" s="147" t="s">
        <v>84</v>
      </c>
      <c r="F4" s="147" t="s">
        <v>85</v>
      </c>
    </row>
    <row r="5" spans="1:6" ht="19.5" customHeight="1">
      <c r="A5" s="148" t="s">
        <v>86</v>
      </c>
      <c r="B5" s="107">
        <v>336203</v>
      </c>
      <c r="C5" s="107">
        <v>332215</v>
      </c>
      <c r="D5" s="107">
        <f>SUM(D6:D21)</f>
        <v>283206</v>
      </c>
      <c r="E5" s="149">
        <f>IF(B5=0,"-",C5/B5)</f>
        <v>0.9881381189340963</v>
      </c>
      <c r="F5" s="149">
        <f>IF(D5=0,"-",C5/D5)</f>
        <v>1.1730507122024252</v>
      </c>
    </row>
    <row r="6" spans="1:6" ht="19.5" customHeight="1">
      <c r="A6" s="148" t="s">
        <v>87</v>
      </c>
      <c r="B6" s="107">
        <v>131078</v>
      </c>
      <c r="C6" s="107">
        <v>136886</v>
      </c>
      <c r="D6" s="107">
        <v>109954</v>
      </c>
      <c r="E6" s="149">
        <f aca="true" t="shared" si="0" ref="E6:E31">IF(B6=0,"-",C6/B6)</f>
        <v>1.044309495109782</v>
      </c>
      <c r="F6" s="149">
        <f aca="true" t="shared" si="1" ref="F6:F31">IF(D6=0,"-",C6/D6)</f>
        <v>1.2449387925859905</v>
      </c>
    </row>
    <row r="7" spans="1:6" ht="19.5" customHeight="1">
      <c r="A7" s="148" t="s">
        <v>88</v>
      </c>
      <c r="B7" s="107">
        <v>11156</v>
      </c>
      <c r="C7" s="107">
        <v>17070</v>
      </c>
      <c r="D7" s="107">
        <v>9860</v>
      </c>
      <c r="E7" s="149">
        <f t="shared" si="0"/>
        <v>1.530118321979204</v>
      </c>
      <c r="F7" s="149">
        <f t="shared" si="1"/>
        <v>1.731237322515213</v>
      </c>
    </row>
    <row r="8" spans="1:6" ht="19.5" customHeight="1">
      <c r="A8" s="148" t="s">
        <v>89</v>
      </c>
      <c r="B8" s="107"/>
      <c r="C8" s="107"/>
      <c r="D8" s="107"/>
      <c r="E8" s="149" t="str">
        <f t="shared" si="0"/>
        <v>-</v>
      </c>
      <c r="F8" s="149" t="str">
        <f t="shared" si="1"/>
        <v>-</v>
      </c>
    </row>
    <row r="9" spans="1:6" ht="19.5" customHeight="1">
      <c r="A9" s="148" t="s">
        <v>90</v>
      </c>
      <c r="B9" s="107">
        <v>5141</v>
      </c>
      <c r="C9" s="107">
        <v>6124</v>
      </c>
      <c r="D9" s="107">
        <v>4394</v>
      </c>
      <c r="E9" s="149">
        <f t="shared" si="0"/>
        <v>1.191207936199183</v>
      </c>
      <c r="F9" s="149">
        <f t="shared" si="1"/>
        <v>1.3937187073281747</v>
      </c>
    </row>
    <row r="10" spans="1:6" ht="19.5" customHeight="1">
      <c r="A10" s="148" t="s">
        <v>91</v>
      </c>
      <c r="B10" s="107">
        <v>13</v>
      </c>
      <c r="C10" s="107">
        <v>12</v>
      </c>
      <c r="D10" s="107">
        <v>11</v>
      </c>
      <c r="E10" s="149">
        <f t="shared" si="0"/>
        <v>0.9230769230769231</v>
      </c>
      <c r="F10" s="149">
        <f t="shared" si="1"/>
        <v>1.0909090909090908</v>
      </c>
    </row>
    <row r="11" spans="1:6" ht="19.5" customHeight="1">
      <c r="A11" s="148" t="s">
        <v>92</v>
      </c>
      <c r="B11" s="107">
        <v>87846</v>
      </c>
      <c r="C11" s="107">
        <v>76883</v>
      </c>
      <c r="D11" s="107">
        <v>75082</v>
      </c>
      <c r="E11" s="149">
        <f t="shared" si="0"/>
        <v>0.8752020581472122</v>
      </c>
      <c r="F11" s="149">
        <f t="shared" si="1"/>
        <v>1.0239871074292106</v>
      </c>
    </row>
    <row r="12" spans="1:6" ht="19.5" customHeight="1">
      <c r="A12" s="148" t="s">
        <v>93</v>
      </c>
      <c r="B12" s="107">
        <v>7288</v>
      </c>
      <c r="C12" s="107">
        <v>6748</v>
      </c>
      <c r="D12" s="107">
        <v>6229</v>
      </c>
      <c r="E12" s="149">
        <f t="shared" si="0"/>
        <v>0.9259055982436882</v>
      </c>
      <c r="F12" s="149">
        <f t="shared" si="1"/>
        <v>1.0833199550489645</v>
      </c>
    </row>
    <row r="13" spans="1:6" ht="19.5" customHeight="1">
      <c r="A13" s="148" t="s">
        <v>94</v>
      </c>
      <c r="B13" s="107">
        <v>3323</v>
      </c>
      <c r="C13" s="107">
        <v>3028</v>
      </c>
      <c r="D13" s="107">
        <v>2840</v>
      </c>
      <c r="E13" s="149">
        <f t="shared" si="0"/>
        <v>0.9112247968702979</v>
      </c>
      <c r="F13" s="149">
        <f t="shared" si="1"/>
        <v>1.0661971830985915</v>
      </c>
    </row>
    <row r="14" spans="1:6" ht="19.5" customHeight="1">
      <c r="A14" s="148" t="s">
        <v>95</v>
      </c>
      <c r="B14" s="107">
        <v>12050</v>
      </c>
      <c r="C14" s="107">
        <v>11281</v>
      </c>
      <c r="D14" s="107">
        <v>10299</v>
      </c>
      <c r="E14" s="149">
        <f t="shared" si="0"/>
        <v>0.9361825726141079</v>
      </c>
      <c r="F14" s="149">
        <f t="shared" si="1"/>
        <v>1.0953490630158267</v>
      </c>
    </row>
    <row r="15" spans="1:6" ht="19.5" customHeight="1">
      <c r="A15" s="148" t="s">
        <v>96</v>
      </c>
      <c r="B15" s="107">
        <v>16760</v>
      </c>
      <c r="C15" s="107">
        <v>14525</v>
      </c>
      <c r="D15" s="107">
        <v>14325</v>
      </c>
      <c r="E15" s="149">
        <f t="shared" si="0"/>
        <v>0.8666467780429594</v>
      </c>
      <c r="F15" s="149">
        <f t="shared" si="1"/>
        <v>1.0139616055846423</v>
      </c>
    </row>
    <row r="16" spans="1:6" ht="19.5" customHeight="1">
      <c r="A16" s="148" t="s">
        <v>97</v>
      </c>
      <c r="B16" s="107">
        <v>2710</v>
      </c>
      <c r="C16" s="107">
        <v>2435</v>
      </c>
      <c r="D16" s="107">
        <v>2316</v>
      </c>
      <c r="E16" s="149">
        <f t="shared" si="0"/>
        <v>0.8985239852398524</v>
      </c>
      <c r="F16" s="149">
        <f t="shared" si="1"/>
        <v>1.0513816925734025</v>
      </c>
    </row>
    <row r="17" spans="1:6" ht="19.5" customHeight="1">
      <c r="A17" s="148" t="s">
        <v>98</v>
      </c>
      <c r="B17" s="107"/>
      <c r="C17" s="107"/>
      <c r="D17" s="107"/>
      <c r="E17" s="149" t="str">
        <f t="shared" si="0"/>
        <v>-</v>
      </c>
      <c r="F17" s="149" t="str">
        <f t="shared" si="1"/>
        <v>-</v>
      </c>
    </row>
    <row r="18" spans="1:6" ht="19.5" customHeight="1">
      <c r="A18" s="148" t="s">
        <v>99</v>
      </c>
      <c r="B18" s="107">
        <v>56038</v>
      </c>
      <c r="C18" s="107">
        <v>55921</v>
      </c>
      <c r="D18" s="107">
        <v>47896</v>
      </c>
      <c r="E18" s="149">
        <f t="shared" si="0"/>
        <v>0.9979121310539277</v>
      </c>
      <c r="F18" s="149">
        <f t="shared" si="1"/>
        <v>1.16755052613997</v>
      </c>
    </row>
    <row r="19" spans="1:6" ht="19.5" customHeight="1">
      <c r="A19" s="148" t="s">
        <v>100</v>
      </c>
      <c r="B19" s="107"/>
      <c r="C19" s="107"/>
      <c r="D19" s="107"/>
      <c r="E19" s="149" t="str">
        <f t="shared" si="0"/>
        <v>-</v>
      </c>
      <c r="F19" s="149" t="str">
        <f t="shared" si="1"/>
        <v>-</v>
      </c>
    </row>
    <row r="20" spans="1:6" ht="19.5" customHeight="1">
      <c r="A20" s="150" t="s">
        <v>101</v>
      </c>
      <c r="B20" s="107">
        <v>2800</v>
      </c>
      <c r="C20" s="107">
        <v>1302</v>
      </c>
      <c r="D20" s="107"/>
      <c r="E20" s="149">
        <f t="shared" si="0"/>
        <v>0.465</v>
      </c>
      <c r="F20" s="149" t="str">
        <f t="shared" si="1"/>
        <v>-</v>
      </c>
    </row>
    <row r="21" spans="1:6" ht="19.5" customHeight="1">
      <c r="A21" s="150" t="s">
        <v>102</v>
      </c>
      <c r="B21" s="107"/>
      <c r="C21" s="107"/>
      <c r="D21" s="107"/>
      <c r="E21" s="149" t="str">
        <f t="shared" si="0"/>
        <v>-</v>
      </c>
      <c r="F21" s="149" t="str">
        <f t="shared" si="1"/>
        <v>-</v>
      </c>
    </row>
    <row r="22" spans="1:6" ht="19.5" customHeight="1">
      <c r="A22" s="148" t="s">
        <v>103</v>
      </c>
      <c r="B22" s="107">
        <v>311797</v>
      </c>
      <c r="C22" s="107">
        <v>212625</v>
      </c>
      <c r="D22" s="107">
        <f>SUM(D23:D30)</f>
        <v>337600</v>
      </c>
      <c r="E22" s="149">
        <f t="shared" si="0"/>
        <v>0.6819340789039022</v>
      </c>
      <c r="F22" s="149">
        <f t="shared" si="1"/>
        <v>0.6298133886255924</v>
      </c>
    </row>
    <row r="23" spans="1:6" ht="19.5" customHeight="1">
      <c r="A23" s="150" t="s">
        <v>104</v>
      </c>
      <c r="B23" s="107">
        <v>74327</v>
      </c>
      <c r="C23" s="107">
        <v>78209</v>
      </c>
      <c r="D23" s="107">
        <v>75170</v>
      </c>
      <c r="E23" s="149">
        <f t="shared" si="0"/>
        <v>1.0522286652225974</v>
      </c>
      <c r="F23" s="149">
        <f t="shared" si="1"/>
        <v>1.0404283623786086</v>
      </c>
    </row>
    <row r="24" spans="1:6" ht="19.5" customHeight="1">
      <c r="A24" s="148" t="s">
        <v>105</v>
      </c>
      <c r="B24" s="107">
        <v>75330</v>
      </c>
      <c r="C24" s="107">
        <v>42282</v>
      </c>
      <c r="D24" s="107">
        <v>48050</v>
      </c>
      <c r="E24" s="149">
        <f t="shared" si="0"/>
        <v>0.5612903225806452</v>
      </c>
      <c r="F24" s="149">
        <f t="shared" si="1"/>
        <v>0.8799583766909469</v>
      </c>
    </row>
    <row r="25" spans="1:6" ht="19.5" customHeight="1">
      <c r="A25" s="148" t="s">
        <v>106</v>
      </c>
      <c r="B25" s="107">
        <v>16573</v>
      </c>
      <c r="C25" s="107">
        <v>14852</v>
      </c>
      <c r="D25" s="107">
        <v>34758</v>
      </c>
      <c r="E25" s="149">
        <f t="shared" si="0"/>
        <v>0.8961563989621674</v>
      </c>
      <c r="F25" s="149">
        <f t="shared" si="1"/>
        <v>0.42729731284884054</v>
      </c>
    </row>
    <row r="26" spans="1:6" ht="19.5" customHeight="1">
      <c r="A26" s="148" t="s">
        <v>107</v>
      </c>
      <c r="B26" s="107"/>
      <c r="C26" s="107">
        <v>964</v>
      </c>
      <c r="D26" s="107">
        <v>756</v>
      </c>
      <c r="E26" s="149" t="str">
        <f t="shared" si="0"/>
        <v>-</v>
      </c>
      <c r="F26" s="149">
        <f t="shared" si="1"/>
        <v>1.2751322751322751</v>
      </c>
    </row>
    <row r="27" spans="1:6" ht="19.5" customHeight="1">
      <c r="A27" s="148" t="s">
        <v>108</v>
      </c>
      <c r="B27" s="107">
        <v>103198</v>
      </c>
      <c r="C27" s="107">
        <v>42699</v>
      </c>
      <c r="D27" s="107">
        <v>130719</v>
      </c>
      <c r="E27" s="149">
        <f t="shared" si="0"/>
        <v>0.4137580185662513</v>
      </c>
      <c r="F27" s="149">
        <f t="shared" si="1"/>
        <v>0.32664723567346754</v>
      </c>
    </row>
    <row r="28" spans="1:6" ht="19.5" customHeight="1">
      <c r="A28" s="151" t="s">
        <v>109</v>
      </c>
      <c r="B28" s="107"/>
      <c r="C28" s="107"/>
      <c r="D28" s="107"/>
      <c r="E28" s="149" t="str">
        <f t="shared" si="0"/>
        <v>-</v>
      </c>
      <c r="F28" s="149" t="str">
        <f t="shared" si="1"/>
        <v>-</v>
      </c>
    </row>
    <row r="29" spans="1:6" ht="19.5" customHeight="1">
      <c r="A29" s="151" t="s">
        <v>110</v>
      </c>
      <c r="B29" s="107"/>
      <c r="C29" s="107">
        <v>9069</v>
      </c>
      <c r="D29" s="107">
        <v>1070</v>
      </c>
      <c r="E29" s="149" t="str">
        <f t="shared" si="0"/>
        <v>-</v>
      </c>
      <c r="F29" s="149">
        <f t="shared" si="1"/>
        <v>8.47570093457944</v>
      </c>
    </row>
    <row r="30" spans="1:6" ht="19.5" customHeight="1">
      <c r="A30" s="148" t="s">
        <v>111</v>
      </c>
      <c r="B30" s="107">
        <v>42369</v>
      </c>
      <c r="C30" s="107">
        <v>24550</v>
      </c>
      <c r="D30" s="107">
        <v>47077</v>
      </c>
      <c r="E30" s="149">
        <f t="shared" si="0"/>
        <v>0.579433076069768</v>
      </c>
      <c r="F30" s="149">
        <f t="shared" si="1"/>
        <v>0.5214860760031438</v>
      </c>
    </row>
    <row r="31" spans="1:6" ht="21" customHeight="1">
      <c r="A31" s="152" t="s">
        <v>112</v>
      </c>
      <c r="B31" s="107">
        <v>648000</v>
      </c>
      <c r="C31" s="107">
        <v>544840</v>
      </c>
      <c r="D31" s="107">
        <f>D5+D22</f>
        <v>620806</v>
      </c>
      <c r="E31" s="149">
        <f t="shared" si="0"/>
        <v>0.8408024691358025</v>
      </c>
      <c r="F31" s="149">
        <f t="shared" si="1"/>
        <v>0.877633270297001</v>
      </c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96" verticalDpi="9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workbookViewId="0" topLeftCell="A1">
      <selection activeCell="D7" sqref="D7"/>
    </sheetView>
  </sheetViews>
  <sheetFormatPr defaultColWidth="9.125" defaultRowHeight="14.25"/>
  <cols>
    <col min="1" max="1" width="47.00390625" style="138" customWidth="1"/>
    <col min="2" max="2" width="28.75390625" style="139" customWidth="1"/>
    <col min="3" max="3" width="9.125" style="29" customWidth="1"/>
    <col min="4" max="4" width="30.50390625" style="29" customWidth="1"/>
    <col min="5" max="5" width="22.125" style="29" customWidth="1"/>
    <col min="6" max="254" width="9.125" style="29" customWidth="1"/>
  </cols>
  <sheetData>
    <row r="1" spans="1:3" s="42" customFormat="1" ht="28.5" customHeight="1">
      <c r="A1" s="140" t="s">
        <v>117</v>
      </c>
      <c r="B1" s="45"/>
      <c r="C1" s="141"/>
    </row>
    <row r="2" spans="1:3" s="42" customFormat="1" ht="33.75" customHeight="1">
      <c r="A2" s="2" t="s">
        <v>11</v>
      </c>
      <c r="B2" s="2"/>
      <c r="C2" s="142"/>
    </row>
    <row r="3" spans="1:3" s="42" customFormat="1" ht="16.5" customHeight="1">
      <c r="A3" s="119" t="s">
        <v>118</v>
      </c>
      <c r="B3" s="119"/>
      <c r="C3" s="142"/>
    </row>
    <row r="4" spans="1:3" s="42" customFormat="1" ht="16.5" customHeight="1">
      <c r="A4" s="4" t="s">
        <v>119</v>
      </c>
      <c r="B4" s="4" t="s">
        <v>82</v>
      </c>
      <c r="C4" s="142"/>
    </row>
    <row r="5" spans="1:2" s="42" customFormat="1" ht="16.5" customHeight="1">
      <c r="A5" s="25" t="s">
        <v>120</v>
      </c>
      <c r="B5" s="26">
        <v>5317647</v>
      </c>
    </row>
    <row r="6" spans="1:2" s="42" customFormat="1" ht="16.5" customHeight="1">
      <c r="A6" s="25" t="s">
        <v>121</v>
      </c>
      <c r="B6" s="26">
        <f>B7+B8</f>
        <v>142298</v>
      </c>
    </row>
    <row r="7" spans="1:2" s="42" customFormat="1" ht="16.5" customHeight="1">
      <c r="A7" s="25" t="s">
        <v>122</v>
      </c>
      <c r="B7" s="26">
        <v>1216</v>
      </c>
    </row>
    <row r="8" spans="1:2" s="42" customFormat="1" ht="16.5" customHeight="1">
      <c r="A8" s="25" t="s">
        <v>123</v>
      </c>
      <c r="B8" s="26">
        <v>141082</v>
      </c>
    </row>
    <row r="9" spans="1:2" s="42" customFormat="1" ht="16.5" customHeight="1">
      <c r="A9" s="25" t="s">
        <v>124</v>
      </c>
      <c r="B9" s="26">
        <v>263946</v>
      </c>
    </row>
    <row r="10" spans="1:2" s="42" customFormat="1" ht="16.5" customHeight="1">
      <c r="A10" s="25" t="s">
        <v>125</v>
      </c>
      <c r="B10" s="26">
        <v>109332</v>
      </c>
    </row>
    <row r="11" spans="1:2" s="42" customFormat="1" ht="16.5" customHeight="1">
      <c r="A11" s="25" t="s">
        <v>126</v>
      </c>
      <c r="B11" s="26">
        <v>209129</v>
      </c>
    </row>
    <row r="12" spans="1:2" s="42" customFormat="1" ht="16.5" customHeight="1">
      <c r="A12" s="25" t="s">
        <v>127</v>
      </c>
      <c r="B12" s="26">
        <f>B5+B6+B9+B10+B11</f>
        <v>6042352</v>
      </c>
    </row>
  </sheetData>
  <sheetProtection/>
  <mergeCells count="2">
    <mergeCell ref="A2:B2"/>
    <mergeCell ref="A3:B3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88"/>
  <sheetViews>
    <sheetView showGridLines="0" showZeros="0" workbookViewId="0" topLeftCell="A1">
      <selection activeCell="F22" sqref="F22"/>
    </sheetView>
  </sheetViews>
  <sheetFormatPr defaultColWidth="9.125" defaultRowHeight="14.25"/>
  <cols>
    <col min="1" max="1" width="35.375" style="138" customWidth="1"/>
    <col min="2" max="2" width="16.125" style="139" customWidth="1"/>
    <col min="3" max="3" width="13.125" style="30" customWidth="1"/>
    <col min="4" max="4" width="22.125" style="143" customWidth="1"/>
    <col min="5" max="5" width="9.125" style="29" customWidth="1"/>
    <col min="6" max="6" width="30.50390625" style="29" customWidth="1"/>
    <col min="7" max="7" width="22.125" style="29" customWidth="1"/>
    <col min="8" max="246" width="9.125" style="29" customWidth="1"/>
    <col min="247" max="16384" width="9.125" style="29" customWidth="1"/>
  </cols>
  <sheetData>
    <row r="1" spans="1:5" s="42" customFormat="1" ht="28.5" customHeight="1">
      <c r="A1" s="140" t="s">
        <v>128</v>
      </c>
      <c r="B1" s="45"/>
      <c r="C1" s="43"/>
      <c r="D1" s="43"/>
      <c r="E1" s="141"/>
    </row>
    <row r="2" spans="1:5" s="42" customFormat="1" ht="33.75" customHeight="1">
      <c r="A2" s="2" t="s">
        <v>13</v>
      </c>
      <c r="B2" s="2"/>
      <c r="C2" s="2"/>
      <c r="D2" s="2"/>
      <c r="E2" s="142"/>
    </row>
    <row r="3" spans="1:5" s="42" customFormat="1" ht="16.5" customHeight="1">
      <c r="A3" s="119" t="s">
        <v>118</v>
      </c>
      <c r="B3" s="119"/>
      <c r="C3" s="119"/>
      <c r="D3" s="119"/>
      <c r="E3" s="142"/>
    </row>
    <row r="4" spans="1:5" s="42" customFormat="1" ht="16.5" customHeight="1">
      <c r="A4" s="4" t="s">
        <v>119</v>
      </c>
      <c r="B4" s="4" t="s">
        <v>82</v>
      </c>
      <c r="C4" s="4" t="s">
        <v>129</v>
      </c>
      <c r="D4" s="134" t="s">
        <v>85</v>
      </c>
      <c r="E4" s="142"/>
    </row>
    <row r="5" spans="1:4" s="42" customFormat="1" ht="16.5" customHeight="1">
      <c r="A5" s="144" t="s">
        <v>130</v>
      </c>
      <c r="B5" s="144">
        <f>SUM(B6,B259,B296,B315,B436,B491,B547,B596,B713,B785,B863,B887,B1017,B1081,B1157,B1184,B1213,B1223,B1302,B1320,B1373,B1376,B1384)</f>
        <v>5317647</v>
      </c>
      <c r="C5" s="144">
        <f>SUM(C6,C259,C296,C315,C436,C491,C547,C596,C713,C785,C863,C887,C1017,C1081,C1157,C1184,C1213,C1223,C1302,C1320,C1373,C1376,C1384)</f>
        <v>4890629</v>
      </c>
      <c r="D5" s="134">
        <f aca="true" t="shared" si="0" ref="D5:D68">IF(C5=0,"-",B5/C5)</f>
        <v>1.0873135132515674</v>
      </c>
    </row>
    <row r="6" spans="1:4" s="42" customFormat="1" ht="16.5" customHeight="1">
      <c r="A6" s="136" t="s">
        <v>131</v>
      </c>
      <c r="B6" s="26">
        <f>SUM(B7,B19,B28,B40,B52,B63,B74,B86,B95,B105,B120,B129,B140,B152,B162,B175,B182,B189,B198,B204,B211,B219,B226,B232,B238,B244,B250,B256)</f>
        <v>506308</v>
      </c>
      <c r="C6" s="26">
        <f>SUM(C7,C19,C28,C40,C52,C63,C74,C86,C95,C105,C120,C129,C140,C152,C162,C175,C182,C189,C198,C204,C211,C219,C226,C232,C238,C244,C250,C256)</f>
        <v>464129</v>
      </c>
      <c r="D6" s="135">
        <f t="shared" si="0"/>
        <v>1.0908777516595602</v>
      </c>
    </row>
    <row r="7" spans="1:4" s="42" customFormat="1" ht="16.5" customHeight="1">
      <c r="A7" s="136" t="s">
        <v>132</v>
      </c>
      <c r="B7" s="26">
        <f>SUM(B8:B18)</f>
        <v>14333</v>
      </c>
      <c r="C7" s="26">
        <f>SUM(C8:C18)</f>
        <v>10927</v>
      </c>
      <c r="D7" s="135">
        <f t="shared" si="0"/>
        <v>1.3117049510387115</v>
      </c>
    </row>
    <row r="8" spans="1:4" s="42" customFormat="1" ht="16.5" customHeight="1">
      <c r="A8" s="25" t="s">
        <v>133</v>
      </c>
      <c r="B8" s="26">
        <v>8566</v>
      </c>
      <c r="C8" s="26">
        <v>7604</v>
      </c>
      <c r="D8" s="135">
        <f t="shared" si="0"/>
        <v>1.1265123619147817</v>
      </c>
    </row>
    <row r="9" spans="1:4" s="42" customFormat="1" ht="16.5" customHeight="1">
      <c r="A9" s="25" t="s">
        <v>134</v>
      </c>
      <c r="B9" s="26">
        <v>2154</v>
      </c>
      <c r="C9" s="26">
        <v>1003</v>
      </c>
      <c r="D9" s="135">
        <f t="shared" si="0"/>
        <v>2.147557328015952</v>
      </c>
    </row>
    <row r="10" spans="1:4" s="42" customFormat="1" ht="16.5" customHeight="1">
      <c r="A10" s="25" t="s">
        <v>135</v>
      </c>
      <c r="B10" s="26">
        <v>483</v>
      </c>
      <c r="C10" s="26">
        <v>423</v>
      </c>
      <c r="D10" s="135">
        <f t="shared" si="0"/>
        <v>1.1418439716312057</v>
      </c>
    </row>
    <row r="11" spans="1:4" s="42" customFormat="1" ht="16.5" customHeight="1">
      <c r="A11" s="25" t="s">
        <v>136</v>
      </c>
      <c r="B11" s="26">
        <v>628</v>
      </c>
      <c r="C11" s="26">
        <v>458</v>
      </c>
      <c r="D11" s="135">
        <f t="shared" si="0"/>
        <v>1.3711790393013101</v>
      </c>
    </row>
    <row r="12" spans="1:4" s="42" customFormat="1" ht="16.5" customHeight="1">
      <c r="A12" s="25" t="s">
        <v>137</v>
      </c>
      <c r="B12" s="26">
        <v>83</v>
      </c>
      <c r="C12" s="26">
        <v>25</v>
      </c>
      <c r="D12" s="135">
        <f t="shared" si="0"/>
        <v>3.32</v>
      </c>
    </row>
    <row r="13" spans="1:4" s="42" customFormat="1" ht="16.5" customHeight="1">
      <c r="A13" s="25" t="s">
        <v>138</v>
      </c>
      <c r="B13" s="26">
        <v>211</v>
      </c>
      <c r="C13" s="26">
        <v>158</v>
      </c>
      <c r="D13" s="135">
        <f t="shared" si="0"/>
        <v>1.3354430379746836</v>
      </c>
    </row>
    <row r="14" spans="1:4" s="42" customFormat="1" ht="16.5" customHeight="1">
      <c r="A14" s="25" t="s">
        <v>139</v>
      </c>
      <c r="B14" s="26">
        <v>162</v>
      </c>
      <c r="C14" s="26">
        <v>126</v>
      </c>
      <c r="D14" s="135">
        <f t="shared" si="0"/>
        <v>1.2857142857142858</v>
      </c>
    </row>
    <row r="15" spans="1:4" s="42" customFormat="1" ht="16.5" customHeight="1">
      <c r="A15" s="25" t="s">
        <v>140</v>
      </c>
      <c r="B15" s="26">
        <v>712</v>
      </c>
      <c r="C15" s="26">
        <v>376</v>
      </c>
      <c r="D15" s="135">
        <f t="shared" si="0"/>
        <v>1.8936170212765957</v>
      </c>
    </row>
    <row r="16" spans="1:4" s="42" customFormat="1" ht="16.5" customHeight="1">
      <c r="A16" s="25" t="s">
        <v>141</v>
      </c>
      <c r="B16" s="26">
        <v>21</v>
      </c>
      <c r="C16" s="26">
        <v>23</v>
      </c>
      <c r="D16" s="135">
        <f t="shared" si="0"/>
        <v>0.9130434782608695</v>
      </c>
    </row>
    <row r="17" spans="1:4" s="42" customFormat="1" ht="16.5" customHeight="1">
      <c r="A17" s="25" t="s">
        <v>142</v>
      </c>
      <c r="B17" s="26">
        <v>117</v>
      </c>
      <c r="C17" s="26">
        <v>174</v>
      </c>
      <c r="D17" s="135">
        <f t="shared" si="0"/>
        <v>0.6724137931034483</v>
      </c>
    </row>
    <row r="18" spans="1:4" s="42" customFormat="1" ht="16.5" customHeight="1">
      <c r="A18" s="25" t="s">
        <v>143</v>
      </c>
      <c r="B18" s="26">
        <v>1196</v>
      </c>
      <c r="C18" s="26">
        <v>557</v>
      </c>
      <c r="D18" s="135">
        <f t="shared" si="0"/>
        <v>2.14721723518851</v>
      </c>
    </row>
    <row r="19" spans="1:4" s="42" customFormat="1" ht="16.5" customHeight="1">
      <c r="A19" s="136" t="s">
        <v>144</v>
      </c>
      <c r="B19" s="26">
        <f>SUM(B20:B27)</f>
        <v>7271</v>
      </c>
      <c r="C19" s="26">
        <f>SUM(C20:C27)</f>
        <v>6452</v>
      </c>
      <c r="D19" s="135">
        <f t="shared" si="0"/>
        <v>1.1269373837569745</v>
      </c>
    </row>
    <row r="20" spans="1:4" s="42" customFormat="1" ht="16.5" customHeight="1">
      <c r="A20" s="25" t="s">
        <v>133</v>
      </c>
      <c r="B20" s="26">
        <v>4439</v>
      </c>
      <c r="C20" s="26">
        <v>4174</v>
      </c>
      <c r="D20" s="135">
        <f t="shared" si="0"/>
        <v>1.0634882606612361</v>
      </c>
    </row>
    <row r="21" spans="1:4" s="42" customFormat="1" ht="16.5" customHeight="1">
      <c r="A21" s="25" t="s">
        <v>134</v>
      </c>
      <c r="B21" s="26">
        <v>1011</v>
      </c>
      <c r="C21" s="26">
        <v>723</v>
      </c>
      <c r="D21" s="135">
        <f t="shared" si="0"/>
        <v>1.3983402489626555</v>
      </c>
    </row>
    <row r="22" spans="1:4" s="42" customFormat="1" ht="16.5" customHeight="1">
      <c r="A22" s="25" t="s">
        <v>135</v>
      </c>
      <c r="B22" s="26">
        <v>427</v>
      </c>
      <c r="C22" s="26">
        <v>283</v>
      </c>
      <c r="D22" s="135">
        <f t="shared" si="0"/>
        <v>1.5088339222614842</v>
      </c>
    </row>
    <row r="23" spans="1:4" s="42" customFormat="1" ht="16.5" customHeight="1">
      <c r="A23" s="25" t="s">
        <v>145</v>
      </c>
      <c r="B23" s="26">
        <v>495</v>
      </c>
      <c r="C23" s="26">
        <v>430</v>
      </c>
      <c r="D23" s="135">
        <f t="shared" si="0"/>
        <v>1.1511627906976745</v>
      </c>
    </row>
    <row r="24" spans="1:4" s="42" customFormat="1" ht="16.5" customHeight="1">
      <c r="A24" s="25" t="s">
        <v>146</v>
      </c>
      <c r="B24" s="26">
        <v>80</v>
      </c>
      <c r="C24" s="26">
        <v>145</v>
      </c>
      <c r="D24" s="135">
        <f t="shared" si="0"/>
        <v>0.5517241379310345</v>
      </c>
    </row>
    <row r="25" spans="1:4" s="42" customFormat="1" ht="16.5" customHeight="1">
      <c r="A25" s="25" t="s">
        <v>147</v>
      </c>
      <c r="B25" s="26">
        <v>114</v>
      </c>
      <c r="C25" s="26">
        <v>45</v>
      </c>
      <c r="D25" s="135">
        <f t="shared" si="0"/>
        <v>2.533333333333333</v>
      </c>
    </row>
    <row r="26" spans="1:4" s="42" customFormat="1" ht="16.5" customHeight="1">
      <c r="A26" s="25" t="s">
        <v>142</v>
      </c>
      <c r="B26" s="26">
        <v>100</v>
      </c>
      <c r="C26" s="26">
        <v>5</v>
      </c>
      <c r="D26" s="135">
        <f t="shared" si="0"/>
        <v>20</v>
      </c>
    </row>
    <row r="27" spans="1:4" s="42" customFormat="1" ht="16.5" customHeight="1">
      <c r="A27" s="25" t="s">
        <v>148</v>
      </c>
      <c r="B27" s="26">
        <v>605</v>
      </c>
      <c r="C27" s="26">
        <v>647</v>
      </c>
      <c r="D27" s="135">
        <f t="shared" si="0"/>
        <v>0.9350850077279753</v>
      </c>
    </row>
    <row r="28" spans="1:4" s="42" customFormat="1" ht="16.5" customHeight="1">
      <c r="A28" s="136" t="s">
        <v>149</v>
      </c>
      <c r="B28" s="26">
        <f>SUM(B29:B39)</f>
        <v>175579</v>
      </c>
      <c r="C28" s="26">
        <f>SUM(C29:C39)</f>
        <v>154873</v>
      </c>
      <c r="D28" s="135">
        <f t="shared" si="0"/>
        <v>1.1336966417645427</v>
      </c>
    </row>
    <row r="29" spans="1:4" s="42" customFormat="1" ht="16.5" customHeight="1">
      <c r="A29" s="25" t="s">
        <v>133</v>
      </c>
      <c r="B29" s="26">
        <v>89132</v>
      </c>
      <c r="C29" s="26">
        <v>75699</v>
      </c>
      <c r="D29" s="135">
        <f t="shared" si="0"/>
        <v>1.1774528065099936</v>
      </c>
    </row>
    <row r="30" spans="1:4" s="42" customFormat="1" ht="16.5" customHeight="1">
      <c r="A30" s="25" t="s">
        <v>134</v>
      </c>
      <c r="B30" s="26">
        <v>28198</v>
      </c>
      <c r="C30" s="26">
        <v>22686</v>
      </c>
      <c r="D30" s="135">
        <f t="shared" si="0"/>
        <v>1.24296923212554</v>
      </c>
    </row>
    <row r="31" spans="1:4" s="42" customFormat="1" ht="16.5" customHeight="1">
      <c r="A31" s="25" t="s">
        <v>135</v>
      </c>
      <c r="B31" s="26">
        <v>2332</v>
      </c>
      <c r="C31" s="26">
        <v>1821</v>
      </c>
      <c r="D31" s="135">
        <f t="shared" si="0"/>
        <v>1.2806150466776496</v>
      </c>
    </row>
    <row r="32" spans="1:4" s="42" customFormat="1" ht="16.5" customHeight="1">
      <c r="A32" s="25" t="s">
        <v>150</v>
      </c>
      <c r="B32" s="26">
        <v>740</v>
      </c>
      <c r="C32" s="26">
        <v>928</v>
      </c>
      <c r="D32" s="135">
        <f t="shared" si="0"/>
        <v>0.7974137931034483</v>
      </c>
    </row>
    <row r="33" spans="1:4" s="42" customFormat="1" ht="16.5" customHeight="1">
      <c r="A33" s="25" t="s">
        <v>151</v>
      </c>
      <c r="B33" s="26">
        <v>2119</v>
      </c>
      <c r="C33" s="26">
        <v>1551</v>
      </c>
      <c r="D33" s="135">
        <f t="shared" si="0"/>
        <v>1.3662153449387493</v>
      </c>
    </row>
    <row r="34" spans="1:4" s="42" customFormat="1" ht="16.5" customHeight="1">
      <c r="A34" s="25" t="s">
        <v>152</v>
      </c>
      <c r="B34" s="26">
        <v>1647</v>
      </c>
      <c r="C34" s="26">
        <v>1290</v>
      </c>
      <c r="D34" s="135">
        <f t="shared" si="0"/>
        <v>1.2767441860465116</v>
      </c>
    </row>
    <row r="35" spans="1:4" s="42" customFormat="1" ht="16.5" customHeight="1">
      <c r="A35" s="25" t="s">
        <v>153</v>
      </c>
      <c r="B35" s="26">
        <v>661</v>
      </c>
      <c r="C35" s="26">
        <v>470</v>
      </c>
      <c r="D35" s="135">
        <f t="shared" si="0"/>
        <v>1.4063829787234043</v>
      </c>
    </row>
    <row r="36" spans="1:4" s="42" customFormat="1" ht="16.5" customHeight="1">
      <c r="A36" s="25" t="s">
        <v>154</v>
      </c>
      <c r="B36" s="26">
        <v>3648</v>
      </c>
      <c r="C36" s="26">
        <v>3182</v>
      </c>
      <c r="D36" s="135">
        <f t="shared" si="0"/>
        <v>1.1464487743557512</v>
      </c>
    </row>
    <row r="37" spans="1:4" s="42" customFormat="1" ht="16.5" customHeight="1">
      <c r="A37" s="25" t="s">
        <v>155</v>
      </c>
      <c r="B37" s="26">
        <v>0</v>
      </c>
      <c r="C37" s="26">
        <v>0</v>
      </c>
      <c r="D37" s="135" t="str">
        <f t="shared" si="0"/>
        <v>-</v>
      </c>
    </row>
    <row r="38" spans="1:4" s="42" customFormat="1" ht="16.5" customHeight="1">
      <c r="A38" s="25" t="s">
        <v>142</v>
      </c>
      <c r="B38" s="26">
        <v>2052</v>
      </c>
      <c r="C38" s="26">
        <v>1263</v>
      </c>
      <c r="D38" s="135">
        <f t="shared" si="0"/>
        <v>1.6247030878859858</v>
      </c>
    </row>
    <row r="39" spans="1:4" s="42" customFormat="1" ht="16.5" customHeight="1">
      <c r="A39" s="25" t="s">
        <v>156</v>
      </c>
      <c r="B39" s="26">
        <v>45050</v>
      </c>
      <c r="C39" s="26">
        <v>45983</v>
      </c>
      <c r="D39" s="135">
        <f t="shared" si="0"/>
        <v>0.9797098927864646</v>
      </c>
    </row>
    <row r="40" spans="1:4" s="42" customFormat="1" ht="16.5" customHeight="1">
      <c r="A40" s="136" t="s">
        <v>157</v>
      </c>
      <c r="B40" s="26">
        <f>SUM(B41:B51)</f>
        <v>16559</v>
      </c>
      <c r="C40" s="26">
        <f>SUM(C41:C51)</f>
        <v>23696</v>
      </c>
      <c r="D40" s="135">
        <f t="shared" si="0"/>
        <v>0.6988099257258609</v>
      </c>
    </row>
    <row r="41" spans="1:4" s="42" customFormat="1" ht="16.5" customHeight="1">
      <c r="A41" s="25" t="s">
        <v>133</v>
      </c>
      <c r="B41" s="26">
        <v>7215</v>
      </c>
      <c r="C41" s="26">
        <v>6918</v>
      </c>
      <c r="D41" s="135">
        <f t="shared" si="0"/>
        <v>1.0429314830875975</v>
      </c>
    </row>
    <row r="42" spans="1:4" s="42" customFormat="1" ht="16.5" customHeight="1">
      <c r="A42" s="25" t="s">
        <v>134</v>
      </c>
      <c r="B42" s="26">
        <v>2677</v>
      </c>
      <c r="C42" s="26">
        <v>2371</v>
      </c>
      <c r="D42" s="135">
        <f t="shared" si="0"/>
        <v>1.1290594685786588</v>
      </c>
    </row>
    <row r="43" spans="1:4" s="42" customFormat="1" ht="16.5" customHeight="1">
      <c r="A43" s="25" t="s">
        <v>135</v>
      </c>
      <c r="B43" s="26">
        <v>12</v>
      </c>
      <c r="C43" s="26">
        <v>0</v>
      </c>
      <c r="D43" s="135" t="str">
        <f t="shared" si="0"/>
        <v>-</v>
      </c>
    </row>
    <row r="44" spans="1:4" s="42" customFormat="1" ht="16.5" customHeight="1">
      <c r="A44" s="25" t="s">
        <v>158</v>
      </c>
      <c r="B44" s="26">
        <v>24</v>
      </c>
      <c r="C44" s="26">
        <v>0</v>
      </c>
      <c r="D44" s="135" t="str">
        <f t="shared" si="0"/>
        <v>-</v>
      </c>
    </row>
    <row r="45" spans="1:4" s="42" customFormat="1" ht="16.5" customHeight="1">
      <c r="A45" s="25" t="s">
        <v>159</v>
      </c>
      <c r="B45" s="26">
        <v>0</v>
      </c>
      <c r="C45" s="26">
        <v>3</v>
      </c>
      <c r="D45" s="135">
        <f t="shared" si="0"/>
        <v>0</v>
      </c>
    </row>
    <row r="46" spans="1:4" s="42" customFormat="1" ht="16.5" customHeight="1">
      <c r="A46" s="25" t="s">
        <v>160</v>
      </c>
      <c r="B46" s="26">
        <v>328</v>
      </c>
      <c r="C46" s="26">
        <v>289</v>
      </c>
      <c r="D46" s="135">
        <f t="shared" si="0"/>
        <v>1.1349480968858132</v>
      </c>
    </row>
    <row r="47" spans="1:4" s="42" customFormat="1" ht="16.5" customHeight="1">
      <c r="A47" s="25" t="s">
        <v>161</v>
      </c>
      <c r="B47" s="26">
        <v>0</v>
      </c>
      <c r="C47" s="26">
        <v>1</v>
      </c>
      <c r="D47" s="135">
        <f t="shared" si="0"/>
        <v>0</v>
      </c>
    </row>
    <row r="48" spans="1:4" s="42" customFormat="1" ht="16.5" customHeight="1">
      <c r="A48" s="25" t="s">
        <v>162</v>
      </c>
      <c r="B48" s="26">
        <v>320</v>
      </c>
      <c r="C48" s="26">
        <v>302</v>
      </c>
      <c r="D48" s="135">
        <f t="shared" si="0"/>
        <v>1.0596026490066226</v>
      </c>
    </row>
    <row r="49" spans="1:4" s="42" customFormat="1" ht="16.5" customHeight="1">
      <c r="A49" s="25" t="s">
        <v>163</v>
      </c>
      <c r="B49" s="26">
        <v>140</v>
      </c>
      <c r="C49" s="26">
        <v>0</v>
      </c>
      <c r="D49" s="135" t="str">
        <f t="shared" si="0"/>
        <v>-</v>
      </c>
    </row>
    <row r="50" spans="1:4" s="42" customFormat="1" ht="16.5" customHeight="1">
      <c r="A50" s="25" t="s">
        <v>142</v>
      </c>
      <c r="B50" s="26">
        <v>17</v>
      </c>
      <c r="C50" s="26">
        <v>16</v>
      </c>
      <c r="D50" s="135">
        <f t="shared" si="0"/>
        <v>1.0625</v>
      </c>
    </row>
    <row r="51" spans="1:4" s="42" customFormat="1" ht="16.5" customHeight="1">
      <c r="A51" s="25" t="s">
        <v>164</v>
      </c>
      <c r="B51" s="26">
        <v>5826</v>
      </c>
      <c r="C51" s="26">
        <v>13796</v>
      </c>
      <c r="D51" s="135">
        <f t="shared" si="0"/>
        <v>0.4222963177732676</v>
      </c>
    </row>
    <row r="52" spans="1:4" s="42" customFormat="1" ht="16.5" customHeight="1">
      <c r="A52" s="136" t="s">
        <v>165</v>
      </c>
      <c r="B52" s="26">
        <f>SUM(B53:B62)</f>
        <v>5653</v>
      </c>
      <c r="C52" s="26">
        <f>SUM(C53:C62)</f>
        <v>4784</v>
      </c>
      <c r="D52" s="135">
        <f t="shared" si="0"/>
        <v>1.1816471571906355</v>
      </c>
    </row>
    <row r="53" spans="1:4" s="42" customFormat="1" ht="16.5" customHeight="1">
      <c r="A53" s="25" t="s">
        <v>133</v>
      </c>
      <c r="B53" s="26">
        <v>2208</v>
      </c>
      <c r="C53" s="26">
        <v>2236</v>
      </c>
      <c r="D53" s="135">
        <f t="shared" si="0"/>
        <v>0.9874776386404294</v>
      </c>
    </row>
    <row r="54" spans="1:4" s="42" customFormat="1" ht="16.5" customHeight="1">
      <c r="A54" s="25" t="s">
        <v>134</v>
      </c>
      <c r="B54" s="26">
        <v>607</v>
      </c>
      <c r="C54" s="26">
        <v>421</v>
      </c>
      <c r="D54" s="135">
        <f t="shared" si="0"/>
        <v>1.4418052256532066</v>
      </c>
    </row>
    <row r="55" spans="1:4" s="42" customFormat="1" ht="16.5" customHeight="1">
      <c r="A55" s="25" t="s">
        <v>135</v>
      </c>
      <c r="B55" s="26">
        <v>105</v>
      </c>
      <c r="C55" s="26">
        <v>0</v>
      </c>
      <c r="D55" s="135" t="str">
        <f t="shared" si="0"/>
        <v>-</v>
      </c>
    </row>
    <row r="56" spans="1:4" s="42" customFormat="1" ht="16.5" customHeight="1">
      <c r="A56" s="25" t="s">
        <v>166</v>
      </c>
      <c r="B56" s="26">
        <v>261</v>
      </c>
      <c r="C56" s="26">
        <v>332</v>
      </c>
      <c r="D56" s="135">
        <f t="shared" si="0"/>
        <v>0.786144578313253</v>
      </c>
    </row>
    <row r="57" spans="1:4" s="42" customFormat="1" ht="16.5" customHeight="1">
      <c r="A57" s="25" t="s">
        <v>167</v>
      </c>
      <c r="B57" s="26">
        <v>947</v>
      </c>
      <c r="C57" s="26">
        <v>273</v>
      </c>
      <c r="D57" s="135">
        <f t="shared" si="0"/>
        <v>3.468864468864469</v>
      </c>
    </row>
    <row r="58" spans="1:4" s="42" customFormat="1" ht="16.5" customHeight="1">
      <c r="A58" s="25" t="s">
        <v>168</v>
      </c>
      <c r="B58" s="26">
        <v>7</v>
      </c>
      <c r="C58" s="26">
        <v>22</v>
      </c>
      <c r="D58" s="135">
        <f t="shared" si="0"/>
        <v>0.3181818181818182</v>
      </c>
    </row>
    <row r="59" spans="1:4" s="42" customFormat="1" ht="16.5" customHeight="1">
      <c r="A59" s="25" t="s">
        <v>169</v>
      </c>
      <c r="B59" s="26">
        <v>350</v>
      </c>
      <c r="C59" s="26">
        <v>435</v>
      </c>
      <c r="D59" s="135">
        <f t="shared" si="0"/>
        <v>0.8045977011494253</v>
      </c>
    </row>
    <row r="60" spans="1:4" s="42" customFormat="1" ht="16.5" customHeight="1">
      <c r="A60" s="25" t="s">
        <v>170</v>
      </c>
      <c r="B60" s="26">
        <v>319</v>
      </c>
      <c r="C60" s="26">
        <v>562</v>
      </c>
      <c r="D60" s="135">
        <f t="shared" si="0"/>
        <v>0.5676156583629893</v>
      </c>
    </row>
    <row r="61" spans="1:4" s="42" customFormat="1" ht="16.5" customHeight="1">
      <c r="A61" s="25" t="s">
        <v>142</v>
      </c>
      <c r="B61" s="26">
        <v>137</v>
      </c>
      <c r="C61" s="26">
        <v>1</v>
      </c>
      <c r="D61" s="135">
        <f t="shared" si="0"/>
        <v>137</v>
      </c>
    </row>
    <row r="62" spans="1:4" s="42" customFormat="1" ht="16.5" customHeight="1">
      <c r="A62" s="25" t="s">
        <v>171</v>
      </c>
      <c r="B62" s="26">
        <v>712</v>
      </c>
      <c r="C62" s="26">
        <v>502</v>
      </c>
      <c r="D62" s="135">
        <f t="shared" si="0"/>
        <v>1.4183266932270917</v>
      </c>
    </row>
    <row r="63" spans="1:4" s="42" customFormat="1" ht="16.5" customHeight="1">
      <c r="A63" s="136" t="s">
        <v>172</v>
      </c>
      <c r="B63" s="26">
        <f>SUM(B64:B73)</f>
        <v>42140</v>
      </c>
      <c r="C63" s="26">
        <f>SUM(C64:C73)</f>
        <v>35442</v>
      </c>
      <c r="D63" s="135">
        <f t="shared" si="0"/>
        <v>1.1889848202697364</v>
      </c>
    </row>
    <row r="64" spans="1:4" s="42" customFormat="1" ht="16.5" customHeight="1">
      <c r="A64" s="25" t="s">
        <v>133</v>
      </c>
      <c r="B64" s="26">
        <v>26570</v>
      </c>
      <c r="C64" s="26">
        <v>21461</v>
      </c>
      <c r="D64" s="135">
        <f t="shared" si="0"/>
        <v>1.2380597362657844</v>
      </c>
    </row>
    <row r="65" spans="1:4" s="42" customFormat="1" ht="16.5" customHeight="1">
      <c r="A65" s="25" t="s">
        <v>134</v>
      </c>
      <c r="B65" s="26">
        <v>4235</v>
      </c>
      <c r="C65" s="26">
        <v>3717</v>
      </c>
      <c r="D65" s="135">
        <f t="shared" si="0"/>
        <v>1.1393596986817325</v>
      </c>
    </row>
    <row r="66" spans="1:4" s="42" customFormat="1" ht="16.5" customHeight="1">
      <c r="A66" s="25" t="s">
        <v>135</v>
      </c>
      <c r="B66" s="26">
        <v>35</v>
      </c>
      <c r="C66" s="26">
        <v>88</v>
      </c>
      <c r="D66" s="135">
        <f t="shared" si="0"/>
        <v>0.3977272727272727</v>
      </c>
    </row>
    <row r="67" spans="1:4" s="42" customFormat="1" ht="16.5" customHeight="1">
      <c r="A67" s="25" t="s">
        <v>173</v>
      </c>
      <c r="B67" s="26">
        <v>49</v>
      </c>
      <c r="C67" s="26">
        <v>30</v>
      </c>
      <c r="D67" s="135">
        <f t="shared" si="0"/>
        <v>1.6333333333333333</v>
      </c>
    </row>
    <row r="68" spans="1:4" s="42" customFormat="1" ht="16.5" customHeight="1">
      <c r="A68" s="25" t="s">
        <v>174</v>
      </c>
      <c r="B68" s="26">
        <v>463</v>
      </c>
      <c r="C68" s="26">
        <v>491</v>
      </c>
      <c r="D68" s="135">
        <f t="shared" si="0"/>
        <v>0.9429735234215886</v>
      </c>
    </row>
    <row r="69" spans="1:4" s="42" customFormat="1" ht="16.5" customHeight="1">
      <c r="A69" s="25" t="s">
        <v>175</v>
      </c>
      <c r="B69" s="26">
        <v>14</v>
      </c>
      <c r="C69" s="26">
        <v>0</v>
      </c>
      <c r="D69" s="135" t="str">
        <f aca="true" t="shared" si="1" ref="D69:D132">IF(C69=0,"-",B69/C69)</f>
        <v>-</v>
      </c>
    </row>
    <row r="70" spans="1:4" s="42" customFormat="1" ht="16.5" customHeight="1">
      <c r="A70" s="25" t="s">
        <v>176</v>
      </c>
      <c r="B70" s="26">
        <v>1529</v>
      </c>
      <c r="C70" s="26">
        <v>1733</v>
      </c>
      <c r="D70" s="135">
        <f t="shared" si="1"/>
        <v>0.8822850548182343</v>
      </c>
    </row>
    <row r="71" spans="1:4" s="42" customFormat="1" ht="16.5" customHeight="1">
      <c r="A71" s="25" t="s">
        <v>177</v>
      </c>
      <c r="B71" s="26">
        <v>3937</v>
      </c>
      <c r="C71" s="26">
        <v>2790</v>
      </c>
      <c r="D71" s="135">
        <f t="shared" si="1"/>
        <v>1.4111111111111112</v>
      </c>
    </row>
    <row r="72" spans="1:4" s="42" customFormat="1" ht="16.5" customHeight="1">
      <c r="A72" s="25" t="s">
        <v>142</v>
      </c>
      <c r="B72" s="26">
        <v>0</v>
      </c>
      <c r="C72" s="26">
        <v>7</v>
      </c>
      <c r="D72" s="135">
        <f t="shared" si="1"/>
        <v>0</v>
      </c>
    </row>
    <row r="73" spans="1:4" s="42" customFormat="1" ht="16.5" customHeight="1">
      <c r="A73" s="25" t="s">
        <v>178</v>
      </c>
      <c r="B73" s="26">
        <v>5308</v>
      </c>
      <c r="C73" s="26">
        <v>5125</v>
      </c>
      <c r="D73" s="135">
        <f t="shared" si="1"/>
        <v>1.0357073170731708</v>
      </c>
    </row>
    <row r="74" spans="1:4" s="42" customFormat="1" ht="16.5" customHeight="1">
      <c r="A74" s="136" t="s">
        <v>179</v>
      </c>
      <c r="B74" s="26">
        <f>SUM(B75:B85)</f>
        <v>48259</v>
      </c>
      <c r="C74" s="26">
        <f>SUM(C75:C85)</f>
        <v>46705</v>
      </c>
      <c r="D74" s="135">
        <f t="shared" si="1"/>
        <v>1.033272668879135</v>
      </c>
    </row>
    <row r="75" spans="1:4" s="42" customFormat="1" ht="16.5" customHeight="1">
      <c r="A75" s="25" t="s">
        <v>133</v>
      </c>
      <c r="B75" s="26">
        <v>3306</v>
      </c>
      <c r="C75" s="26">
        <v>2817</v>
      </c>
      <c r="D75" s="135">
        <f t="shared" si="1"/>
        <v>1.1735889243876465</v>
      </c>
    </row>
    <row r="76" spans="1:4" s="42" customFormat="1" ht="16.5" customHeight="1">
      <c r="A76" s="25" t="s">
        <v>134</v>
      </c>
      <c r="B76" s="26">
        <v>0</v>
      </c>
      <c r="C76" s="26">
        <v>82</v>
      </c>
      <c r="D76" s="135">
        <f t="shared" si="1"/>
        <v>0</v>
      </c>
    </row>
    <row r="77" spans="1:4" s="42" customFormat="1" ht="16.5" customHeight="1">
      <c r="A77" s="25" t="s">
        <v>135</v>
      </c>
      <c r="B77" s="26">
        <v>6</v>
      </c>
      <c r="C77" s="26">
        <v>62</v>
      </c>
      <c r="D77" s="135">
        <f t="shared" si="1"/>
        <v>0.0967741935483871</v>
      </c>
    </row>
    <row r="78" spans="1:4" s="42" customFormat="1" ht="16.5" customHeight="1">
      <c r="A78" s="25" t="s">
        <v>180</v>
      </c>
      <c r="B78" s="26">
        <v>0</v>
      </c>
      <c r="C78" s="26">
        <v>0</v>
      </c>
      <c r="D78" s="135" t="str">
        <f t="shared" si="1"/>
        <v>-</v>
      </c>
    </row>
    <row r="79" spans="1:4" s="42" customFormat="1" ht="16.5" customHeight="1">
      <c r="A79" s="25" t="s">
        <v>181</v>
      </c>
      <c r="B79" s="26">
        <v>0</v>
      </c>
      <c r="C79" s="26">
        <v>0</v>
      </c>
      <c r="D79" s="135" t="str">
        <f t="shared" si="1"/>
        <v>-</v>
      </c>
    </row>
    <row r="80" spans="1:4" s="42" customFormat="1" ht="16.5" customHeight="1">
      <c r="A80" s="25" t="s">
        <v>182</v>
      </c>
      <c r="B80" s="26">
        <v>1156</v>
      </c>
      <c r="C80" s="26">
        <v>1347</v>
      </c>
      <c r="D80" s="135">
        <f t="shared" si="1"/>
        <v>0.858203414996288</v>
      </c>
    </row>
    <row r="81" spans="1:4" s="42" customFormat="1" ht="16.5" customHeight="1">
      <c r="A81" s="25" t="s">
        <v>183</v>
      </c>
      <c r="B81" s="26">
        <v>0</v>
      </c>
      <c r="C81" s="26">
        <v>66</v>
      </c>
      <c r="D81" s="135">
        <f t="shared" si="1"/>
        <v>0</v>
      </c>
    </row>
    <row r="82" spans="1:4" s="42" customFormat="1" ht="16.5" customHeight="1">
      <c r="A82" s="25" t="s">
        <v>184</v>
      </c>
      <c r="B82" s="26">
        <v>11722</v>
      </c>
      <c r="C82" s="26">
        <v>11420</v>
      </c>
      <c r="D82" s="135">
        <f t="shared" si="1"/>
        <v>1.026444833625219</v>
      </c>
    </row>
    <row r="83" spans="1:4" s="42" customFormat="1" ht="16.5" customHeight="1">
      <c r="A83" s="25" t="s">
        <v>176</v>
      </c>
      <c r="B83" s="26">
        <v>0</v>
      </c>
      <c r="C83" s="26">
        <v>0</v>
      </c>
      <c r="D83" s="135" t="str">
        <f t="shared" si="1"/>
        <v>-</v>
      </c>
    </row>
    <row r="84" spans="1:4" s="42" customFormat="1" ht="16.5" customHeight="1">
      <c r="A84" s="25" t="s">
        <v>142</v>
      </c>
      <c r="B84" s="26">
        <v>0</v>
      </c>
      <c r="C84" s="26">
        <v>0</v>
      </c>
      <c r="D84" s="135" t="str">
        <f t="shared" si="1"/>
        <v>-</v>
      </c>
    </row>
    <row r="85" spans="1:4" s="42" customFormat="1" ht="16.5" customHeight="1">
      <c r="A85" s="25" t="s">
        <v>185</v>
      </c>
      <c r="B85" s="26">
        <v>32069</v>
      </c>
      <c r="C85" s="26">
        <v>30911</v>
      </c>
      <c r="D85" s="135">
        <f t="shared" si="1"/>
        <v>1.0374623920287276</v>
      </c>
    </row>
    <row r="86" spans="1:4" s="42" customFormat="1" ht="16.5" customHeight="1">
      <c r="A86" s="136" t="s">
        <v>186</v>
      </c>
      <c r="B86" s="26">
        <f>SUM(B87:B94)</f>
        <v>6464</v>
      </c>
      <c r="C86" s="26">
        <f>SUM(C87:C94)</f>
        <v>7108</v>
      </c>
      <c r="D86" s="135">
        <f t="shared" si="1"/>
        <v>0.9093978615644345</v>
      </c>
    </row>
    <row r="87" spans="1:4" s="42" customFormat="1" ht="16.5" customHeight="1">
      <c r="A87" s="25" t="s">
        <v>133</v>
      </c>
      <c r="B87" s="26">
        <v>4098</v>
      </c>
      <c r="C87" s="26">
        <v>4424</v>
      </c>
      <c r="D87" s="135">
        <f t="shared" si="1"/>
        <v>0.9263110307414105</v>
      </c>
    </row>
    <row r="88" spans="1:4" s="42" customFormat="1" ht="16.5" customHeight="1">
      <c r="A88" s="25" t="s">
        <v>134</v>
      </c>
      <c r="B88" s="26">
        <v>1219</v>
      </c>
      <c r="C88" s="26">
        <v>1289</v>
      </c>
      <c r="D88" s="135">
        <f t="shared" si="1"/>
        <v>0.9456943366951125</v>
      </c>
    </row>
    <row r="89" spans="1:4" s="42" customFormat="1" ht="16.5" customHeight="1">
      <c r="A89" s="25" t="s">
        <v>135</v>
      </c>
      <c r="B89" s="26">
        <v>0</v>
      </c>
      <c r="C89" s="26">
        <v>50</v>
      </c>
      <c r="D89" s="135">
        <f t="shared" si="1"/>
        <v>0</v>
      </c>
    </row>
    <row r="90" spans="1:4" s="42" customFormat="1" ht="16.5" customHeight="1">
      <c r="A90" s="25" t="s">
        <v>187</v>
      </c>
      <c r="B90" s="26">
        <v>585</v>
      </c>
      <c r="C90" s="26">
        <v>585</v>
      </c>
      <c r="D90" s="135">
        <f t="shared" si="1"/>
        <v>1</v>
      </c>
    </row>
    <row r="91" spans="1:4" s="42" customFormat="1" ht="16.5" customHeight="1">
      <c r="A91" s="25" t="s">
        <v>188</v>
      </c>
      <c r="B91" s="26">
        <v>0</v>
      </c>
      <c r="C91" s="26">
        <v>0</v>
      </c>
      <c r="D91" s="135" t="str">
        <f t="shared" si="1"/>
        <v>-</v>
      </c>
    </row>
    <row r="92" spans="1:4" s="42" customFormat="1" ht="16.5" customHeight="1">
      <c r="A92" s="25" t="s">
        <v>176</v>
      </c>
      <c r="B92" s="26">
        <v>13</v>
      </c>
      <c r="C92" s="26">
        <v>40</v>
      </c>
      <c r="D92" s="135">
        <f t="shared" si="1"/>
        <v>0.325</v>
      </c>
    </row>
    <row r="93" spans="1:4" s="42" customFormat="1" ht="16.5" customHeight="1">
      <c r="A93" s="25" t="s">
        <v>142</v>
      </c>
      <c r="B93" s="26">
        <v>114</v>
      </c>
      <c r="C93" s="26">
        <v>41</v>
      </c>
      <c r="D93" s="135">
        <f t="shared" si="1"/>
        <v>2.7804878048780486</v>
      </c>
    </row>
    <row r="94" spans="1:4" s="42" customFormat="1" ht="16.5" customHeight="1">
      <c r="A94" s="25" t="s">
        <v>189</v>
      </c>
      <c r="B94" s="26">
        <v>435</v>
      </c>
      <c r="C94" s="26">
        <v>679</v>
      </c>
      <c r="D94" s="135">
        <f t="shared" si="1"/>
        <v>0.6406480117820325</v>
      </c>
    </row>
    <row r="95" spans="1:4" s="42" customFormat="1" ht="16.5" customHeight="1">
      <c r="A95" s="136" t="s">
        <v>190</v>
      </c>
      <c r="B95" s="26">
        <f>SUM(B96:B104)</f>
        <v>727</v>
      </c>
      <c r="C95" s="26">
        <f>SUM(C96:C104)</f>
        <v>58</v>
      </c>
      <c r="D95" s="135">
        <f t="shared" si="1"/>
        <v>12.53448275862069</v>
      </c>
    </row>
    <row r="96" spans="1:4" s="42" customFormat="1" ht="16.5" customHeight="1">
      <c r="A96" s="25" t="s">
        <v>133</v>
      </c>
      <c r="B96" s="26">
        <v>51</v>
      </c>
      <c r="C96" s="26">
        <v>18</v>
      </c>
      <c r="D96" s="135">
        <f t="shared" si="1"/>
        <v>2.8333333333333335</v>
      </c>
    </row>
    <row r="97" spans="1:4" s="42" customFormat="1" ht="16.5" customHeight="1">
      <c r="A97" s="25" t="s">
        <v>134</v>
      </c>
      <c r="B97" s="26">
        <v>38</v>
      </c>
      <c r="C97" s="26">
        <v>40</v>
      </c>
      <c r="D97" s="135">
        <f t="shared" si="1"/>
        <v>0.95</v>
      </c>
    </row>
    <row r="98" spans="1:4" s="42" customFormat="1" ht="16.5" customHeight="1">
      <c r="A98" s="25" t="s">
        <v>135</v>
      </c>
      <c r="B98" s="26">
        <v>0</v>
      </c>
      <c r="C98" s="26">
        <v>0</v>
      </c>
      <c r="D98" s="135" t="str">
        <f t="shared" si="1"/>
        <v>-</v>
      </c>
    </row>
    <row r="99" spans="1:4" s="42" customFormat="1" ht="16.5" customHeight="1">
      <c r="A99" s="25" t="s">
        <v>191</v>
      </c>
      <c r="B99" s="26">
        <v>0</v>
      </c>
      <c r="C99" s="26">
        <v>0</v>
      </c>
      <c r="D99" s="135" t="str">
        <f t="shared" si="1"/>
        <v>-</v>
      </c>
    </row>
    <row r="100" spans="1:4" s="42" customFormat="1" ht="16.5" customHeight="1">
      <c r="A100" s="25" t="s">
        <v>192</v>
      </c>
      <c r="B100" s="26">
        <v>0</v>
      </c>
      <c r="C100" s="26">
        <v>0</v>
      </c>
      <c r="D100" s="135" t="str">
        <f t="shared" si="1"/>
        <v>-</v>
      </c>
    </row>
    <row r="101" spans="1:4" s="42" customFormat="1" ht="16.5" customHeight="1">
      <c r="A101" s="25" t="s">
        <v>193</v>
      </c>
      <c r="B101" s="26">
        <v>0</v>
      </c>
      <c r="C101" s="26">
        <v>0</v>
      </c>
      <c r="D101" s="135" t="str">
        <f t="shared" si="1"/>
        <v>-</v>
      </c>
    </row>
    <row r="102" spans="1:4" s="42" customFormat="1" ht="16.5" customHeight="1">
      <c r="A102" s="25" t="s">
        <v>176</v>
      </c>
      <c r="B102" s="26">
        <v>630</v>
      </c>
      <c r="C102" s="26">
        <v>0</v>
      </c>
      <c r="D102" s="135" t="str">
        <f t="shared" si="1"/>
        <v>-</v>
      </c>
    </row>
    <row r="103" spans="1:4" s="42" customFormat="1" ht="16.5" customHeight="1">
      <c r="A103" s="25" t="s">
        <v>142</v>
      </c>
      <c r="B103" s="26">
        <v>0</v>
      </c>
      <c r="C103" s="26">
        <v>0</v>
      </c>
      <c r="D103" s="135" t="str">
        <f t="shared" si="1"/>
        <v>-</v>
      </c>
    </row>
    <row r="104" spans="1:4" s="42" customFormat="1" ht="16.5" customHeight="1">
      <c r="A104" s="25" t="s">
        <v>194</v>
      </c>
      <c r="B104" s="26">
        <v>8</v>
      </c>
      <c r="C104" s="26">
        <v>0</v>
      </c>
      <c r="D104" s="135" t="str">
        <f t="shared" si="1"/>
        <v>-</v>
      </c>
    </row>
    <row r="105" spans="1:4" s="42" customFormat="1" ht="16.5" customHeight="1">
      <c r="A105" s="136" t="s">
        <v>195</v>
      </c>
      <c r="B105" s="26">
        <f>SUM(B106:B119)</f>
        <v>2787</v>
      </c>
      <c r="C105" s="26">
        <f>SUM(C106:C119)</f>
        <v>3029</v>
      </c>
      <c r="D105" s="135">
        <f t="shared" si="1"/>
        <v>0.9201056454275338</v>
      </c>
    </row>
    <row r="106" spans="1:4" s="42" customFormat="1" ht="16.5" customHeight="1">
      <c r="A106" s="25" t="s">
        <v>133</v>
      </c>
      <c r="B106" s="26">
        <v>302</v>
      </c>
      <c r="C106" s="26">
        <v>859</v>
      </c>
      <c r="D106" s="135">
        <f t="shared" si="1"/>
        <v>0.35157159487776485</v>
      </c>
    </row>
    <row r="107" spans="1:4" s="42" customFormat="1" ht="16.5" customHeight="1">
      <c r="A107" s="25" t="s">
        <v>134</v>
      </c>
      <c r="B107" s="26">
        <v>510</v>
      </c>
      <c r="C107" s="26">
        <v>420</v>
      </c>
      <c r="D107" s="135">
        <f t="shared" si="1"/>
        <v>1.2142857142857142</v>
      </c>
    </row>
    <row r="108" spans="1:4" s="42" customFormat="1" ht="16.5" customHeight="1">
      <c r="A108" s="25" t="s">
        <v>135</v>
      </c>
      <c r="B108" s="26">
        <v>0</v>
      </c>
      <c r="C108" s="26">
        <v>30</v>
      </c>
      <c r="D108" s="135">
        <f t="shared" si="1"/>
        <v>0</v>
      </c>
    </row>
    <row r="109" spans="1:4" s="42" customFormat="1" ht="16.5" customHeight="1">
      <c r="A109" s="25" t="s">
        <v>196</v>
      </c>
      <c r="B109" s="26">
        <v>0</v>
      </c>
      <c r="C109" s="26">
        <v>0</v>
      </c>
      <c r="D109" s="135" t="str">
        <f t="shared" si="1"/>
        <v>-</v>
      </c>
    </row>
    <row r="110" spans="1:4" s="42" customFormat="1" ht="16.5" customHeight="1">
      <c r="A110" s="25" t="s">
        <v>197</v>
      </c>
      <c r="B110" s="26">
        <v>0</v>
      </c>
      <c r="C110" s="26">
        <v>0</v>
      </c>
      <c r="D110" s="135" t="str">
        <f t="shared" si="1"/>
        <v>-</v>
      </c>
    </row>
    <row r="111" spans="1:4" s="42" customFormat="1" ht="16.5" customHeight="1">
      <c r="A111" s="25" t="s">
        <v>198</v>
      </c>
      <c r="B111" s="26">
        <v>316</v>
      </c>
      <c r="C111" s="26">
        <v>421</v>
      </c>
      <c r="D111" s="135">
        <f t="shared" si="1"/>
        <v>0.7505938242280285</v>
      </c>
    </row>
    <row r="112" spans="1:4" s="42" customFormat="1" ht="16.5" customHeight="1">
      <c r="A112" s="25" t="s">
        <v>199</v>
      </c>
      <c r="B112" s="26">
        <v>476</v>
      </c>
      <c r="C112" s="26">
        <v>3</v>
      </c>
      <c r="D112" s="135">
        <f t="shared" si="1"/>
        <v>158.66666666666666</v>
      </c>
    </row>
    <row r="113" spans="1:4" s="42" customFormat="1" ht="16.5" customHeight="1">
      <c r="A113" s="25" t="s">
        <v>200</v>
      </c>
      <c r="B113" s="26">
        <v>64</v>
      </c>
      <c r="C113" s="26">
        <v>559</v>
      </c>
      <c r="D113" s="135">
        <f t="shared" si="1"/>
        <v>0.11449016100178891</v>
      </c>
    </row>
    <row r="114" spans="1:4" s="42" customFormat="1" ht="16.5" customHeight="1">
      <c r="A114" s="25" t="s">
        <v>201</v>
      </c>
      <c r="B114" s="26">
        <v>164</v>
      </c>
      <c r="C114" s="26">
        <v>66</v>
      </c>
      <c r="D114" s="135">
        <f t="shared" si="1"/>
        <v>2.484848484848485</v>
      </c>
    </row>
    <row r="115" spans="1:4" s="42" customFormat="1" ht="16.5" customHeight="1">
      <c r="A115" s="25" t="s">
        <v>202</v>
      </c>
      <c r="B115" s="26">
        <v>248</v>
      </c>
      <c r="C115" s="26">
        <v>219</v>
      </c>
      <c r="D115" s="135">
        <f t="shared" si="1"/>
        <v>1.1324200913242009</v>
      </c>
    </row>
    <row r="116" spans="1:4" s="42" customFormat="1" ht="16.5" customHeight="1">
      <c r="A116" s="25" t="s">
        <v>203</v>
      </c>
      <c r="B116" s="26">
        <v>42</v>
      </c>
      <c r="C116" s="26">
        <v>52</v>
      </c>
      <c r="D116" s="135">
        <f t="shared" si="1"/>
        <v>0.8076923076923077</v>
      </c>
    </row>
    <row r="117" spans="1:4" s="42" customFormat="1" ht="16.5" customHeight="1">
      <c r="A117" s="25" t="s">
        <v>204</v>
      </c>
      <c r="B117" s="26">
        <v>0</v>
      </c>
      <c r="C117" s="26">
        <v>0</v>
      </c>
      <c r="D117" s="135" t="str">
        <f t="shared" si="1"/>
        <v>-</v>
      </c>
    </row>
    <row r="118" spans="1:4" s="42" customFormat="1" ht="16.5" customHeight="1">
      <c r="A118" s="25" t="s">
        <v>142</v>
      </c>
      <c r="B118" s="26">
        <v>16</v>
      </c>
      <c r="C118" s="26">
        <v>12</v>
      </c>
      <c r="D118" s="135">
        <f t="shared" si="1"/>
        <v>1.3333333333333333</v>
      </c>
    </row>
    <row r="119" spans="1:4" s="42" customFormat="1" ht="16.5" customHeight="1">
      <c r="A119" s="25" t="s">
        <v>205</v>
      </c>
      <c r="B119" s="26">
        <v>649</v>
      </c>
      <c r="C119" s="26">
        <v>388</v>
      </c>
      <c r="D119" s="135">
        <f t="shared" si="1"/>
        <v>1.672680412371134</v>
      </c>
    </row>
    <row r="120" spans="1:4" s="42" customFormat="1" ht="16.5" customHeight="1">
      <c r="A120" s="136" t="s">
        <v>206</v>
      </c>
      <c r="B120" s="26">
        <f>SUM(B121:B128)</f>
        <v>20537</v>
      </c>
      <c r="C120" s="26">
        <f>SUM(C121:C128)</f>
        <v>10074</v>
      </c>
      <c r="D120" s="135">
        <f t="shared" si="1"/>
        <v>2.0386142545165775</v>
      </c>
    </row>
    <row r="121" spans="1:4" s="42" customFormat="1" ht="16.5" customHeight="1">
      <c r="A121" s="25" t="s">
        <v>133</v>
      </c>
      <c r="B121" s="26">
        <v>11213</v>
      </c>
      <c r="C121" s="26">
        <v>4929</v>
      </c>
      <c r="D121" s="135">
        <f t="shared" si="1"/>
        <v>2.2749036315682694</v>
      </c>
    </row>
    <row r="122" spans="1:4" s="42" customFormat="1" ht="16.5" customHeight="1">
      <c r="A122" s="25" t="s">
        <v>134</v>
      </c>
      <c r="B122" s="26">
        <v>6023</v>
      </c>
      <c r="C122" s="26">
        <v>2862</v>
      </c>
      <c r="D122" s="135">
        <f t="shared" si="1"/>
        <v>2.1044723969252273</v>
      </c>
    </row>
    <row r="123" spans="1:4" s="42" customFormat="1" ht="16.5" customHeight="1">
      <c r="A123" s="25" t="s">
        <v>135</v>
      </c>
      <c r="B123" s="26">
        <v>0</v>
      </c>
      <c r="C123" s="26">
        <v>502</v>
      </c>
      <c r="D123" s="135">
        <f t="shared" si="1"/>
        <v>0</v>
      </c>
    </row>
    <row r="124" spans="1:4" s="42" customFormat="1" ht="16.5" customHeight="1">
      <c r="A124" s="25" t="s">
        <v>207</v>
      </c>
      <c r="B124" s="26">
        <v>450</v>
      </c>
      <c r="C124" s="26">
        <v>58</v>
      </c>
      <c r="D124" s="135">
        <f t="shared" si="1"/>
        <v>7.758620689655173</v>
      </c>
    </row>
    <row r="125" spans="1:4" s="42" customFormat="1" ht="16.5" customHeight="1">
      <c r="A125" s="25" t="s">
        <v>208</v>
      </c>
      <c r="B125" s="26">
        <v>172</v>
      </c>
      <c r="C125" s="26">
        <v>69</v>
      </c>
      <c r="D125" s="135">
        <f t="shared" si="1"/>
        <v>2.4927536231884058</v>
      </c>
    </row>
    <row r="126" spans="1:4" s="42" customFormat="1" ht="16.5" customHeight="1">
      <c r="A126" s="25" t="s">
        <v>209</v>
      </c>
      <c r="B126" s="26">
        <v>0</v>
      </c>
      <c r="C126" s="26">
        <v>0</v>
      </c>
      <c r="D126" s="135" t="str">
        <f t="shared" si="1"/>
        <v>-</v>
      </c>
    </row>
    <row r="127" spans="1:4" s="42" customFormat="1" ht="16.5" customHeight="1">
      <c r="A127" s="25" t="s">
        <v>142</v>
      </c>
      <c r="B127" s="26">
        <v>20</v>
      </c>
      <c r="C127" s="26">
        <v>4</v>
      </c>
      <c r="D127" s="135">
        <f t="shared" si="1"/>
        <v>5</v>
      </c>
    </row>
    <row r="128" spans="1:4" s="42" customFormat="1" ht="16.5" customHeight="1">
      <c r="A128" s="25" t="s">
        <v>210</v>
      </c>
      <c r="B128" s="26">
        <v>2659</v>
      </c>
      <c r="C128" s="26">
        <v>1650</v>
      </c>
      <c r="D128" s="135">
        <f t="shared" si="1"/>
        <v>1.6115151515151516</v>
      </c>
    </row>
    <row r="129" spans="1:4" s="42" customFormat="1" ht="16.5" customHeight="1">
      <c r="A129" s="136" t="s">
        <v>211</v>
      </c>
      <c r="B129" s="26">
        <f>SUM(B130:B139)</f>
        <v>13884</v>
      </c>
      <c r="C129" s="26">
        <f>SUM(C130:C139)</f>
        <v>14004</v>
      </c>
      <c r="D129" s="135">
        <f t="shared" si="1"/>
        <v>0.9914310197086547</v>
      </c>
    </row>
    <row r="130" spans="1:4" s="42" customFormat="1" ht="16.5" customHeight="1">
      <c r="A130" s="25" t="s">
        <v>133</v>
      </c>
      <c r="B130" s="26">
        <v>5962</v>
      </c>
      <c r="C130" s="26">
        <v>6830</v>
      </c>
      <c r="D130" s="135">
        <f t="shared" si="1"/>
        <v>0.872913616398243</v>
      </c>
    </row>
    <row r="131" spans="1:4" s="42" customFormat="1" ht="16.5" customHeight="1">
      <c r="A131" s="25" t="s">
        <v>134</v>
      </c>
      <c r="B131" s="26">
        <v>1212</v>
      </c>
      <c r="C131" s="26">
        <v>885</v>
      </c>
      <c r="D131" s="135">
        <f t="shared" si="1"/>
        <v>1.3694915254237288</v>
      </c>
    </row>
    <row r="132" spans="1:4" s="42" customFormat="1" ht="16.5" customHeight="1">
      <c r="A132" s="25" t="s">
        <v>135</v>
      </c>
      <c r="B132" s="26">
        <v>19</v>
      </c>
      <c r="C132" s="26">
        <v>5</v>
      </c>
      <c r="D132" s="135">
        <f t="shared" si="1"/>
        <v>3.8</v>
      </c>
    </row>
    <row r="133" spans="1:4" s="42" customFormat="1" ht="16.5" customHeight="1">
      <c r="A133" s="25" t="s">
        <v>212</v>
      </c>
      <c r="B133" s="26">
        <v>107</v>
      </c>
      <c r="C133" s="26">
        <v>82</v>
      </c>
      <c r="D133" s="135">
        <f aca="true" t="shared" si="2" ref="D133:D196">IF(C133=0,"-",B133/C133)</f>
        <v>1.3048780487804879</v>
      </c>
    </row>
    <row r="134" spans="1:4" s="42" customFormat="1" ht="16.5" customHeight="1">
      <c r="A134" s="25" t="s">
        <v>213</v>
      </c>
      <c r="B134" s="26">
        <v>0</v>
      </c>
      <c r="C134" s="26">
        <v>0</v>
      </c>
      <c r="D134" s="135" t="str">
        <f t="shared" si="2"/>
        <v>-</v>
      </c>
    </row>
    <row r="135" spans="1:4" s="42" customFormat="1" ht="16.5" customHeight="1">
      <c r="A135" s="25" t="s">
        <v>214</v>
      </c>
      <c r="B135" s="26">
        <v>0</v>
      </c>
      <c r="C135" s="26">
        <v>0</v>
      </c>
      <c r="D135" s="135" t="str">
        <f t="shared" si="2"/>
        <v>-</v>
      </c>
    </row>
    <row r="136" spans="1:4" s="42" customFormat="1" ht="16.5" customHeight="1">
      <c r="A136" s="25" t="s">
        <v>215</v>
      </c>
      <c r="B136" s="26">
        <v>109</v>
      </c>
      <c r="C136" s="26">
        <v>208</v>
      </c>
      <c r="D136" s="135">
        <f t="shared" si="2"/>
        <v>0.5240384615384616</v>
      </c>
    </row>
    <row r="137" spans="1:4" s="42" customFormat="1" ht="16.5" customHeight="1">
      <c r="A137" s="25" t="s">
        <v>216</v>
      </c>
      <c r="B137" s="26">
        <v>3721</v>
      </c>
      <c r="C137" s="26">
        <v>3330</v>
      </c>
      <c r="D137" s="135">
        <f t="shared" si="2"/>
        <v>1.1174174174174174</v>
      </c>
    </row>
    <row r="138" spans="1:4" s="42" customFormat="1" ht="16.5" customHeight="1">
      <c r="A138" s="25" t="s">
        <v>142</v>
      </c>
      <c r="B138" s="26">
        <v>341</v>
      </c>
      <c r="C138" s="26">
        <v>325</v>
      </c>
      <c r="D138" s="135">
        <f t="shared" si="2"/>
        <v>1.0492307692307692</v>
      </c>
    </row>
    <row r="139" spans="1:4" s="42" customFormat="1" ht="16.5" customHeight="1">
      <c r="A139" s="25" t="s">
        <v>217</v>
      </c>
      <c r="B139" s="26">
        <v>2413</v>
      </c>
      <c r="C139" s="26">
        <v>2339</v>
      </c>
      <c r="D139" s="135">
        <f t="shared" si="2"/>
        <v>1.0316374519025224</v>
      </c>
    </row>
    <row r="140" spans="1:4" s="42" customFormat="1" ht="16.5" customHeight="1">
      <c r="A140" s="136" t="s">
        <v>218</v>
      </c>
      <c r="B140" s="26">
        <f>SUM(B141:B151)</f>
        <v>191</v>
      </c>
      <c r="C140" s="26">
        <f>SUM(C141:C151)</f>
        <v>123</v>
      </c>
      <c r="D140" s="135">
        <f t="shared" si="2"/>
        <v>1.5528455284552845</v>
      </c>
    </row>
    <row r="141" spans="1:4" s="42" customFormat="1" ht="16.5" customHeight="1">
      <c r="A141" s="25" t="s">
        <v>133</v>
      </c>
      <c r="B141" s="26">
        <v>0</v>
      </c>
      <c r="C141" s="26">
        <v>5</v>
      </c>
      <c r="D141" s="135">
        <f t="shared" si="2"/>
        <v>0</v>
      </c>
    </row>
    <row r="142" spans="1:4" s="42" customFormat="1" ht="16.5" customHeight="1">
      <c r="A142" s="25" t="s">
        <v>134</v>
      </c>
      <c r="B142" s="26">
        <v>0</v>
      </c>
      <c r="C142" s="26">
        <v>0</v>
      </c>
      <c r="D142" s="135" t="str">
        <f t="shared" si="2"/>
        <v>-</v>
      </c>
    </row>
    <row r="143" spans="1:4" s="42" customFormat="1" ht="16.5" customHeight="1">
      <c r="A143" s="25" t="s">
        <v>135</v>
      </c>
      <c r="B143" s="26">
        <v>0</v>
      </c>
      <c r="C143" s="26">
        <v>0</v>
      </c>
      <c r="D143" s="135" t="str">
        <f t="shared" si="2"/>
        <v>-</v>
      </c>
    </row>
    <row r="144" spans="1:4" s="42" customFormat="1" ht="16.5" customHeight="1">
      <c r="A144" s="25" t="s">
        <v>219</v>
      </c>
      <c r="B144" s="26">
        <v>0</v>
      </c>
      <c r="C144" s="26">
        <v>0</v>
      </c>
      <c r="D144" s="135" t="str">
        <f t="shared" si="2"/>
        <v>-</v>
      </c>
    </row>
    <row r="145" spans="1:4" s="42" customFormat="1" ht="16.5" customHeight="1">
      <c r="A145" s="25" t="s">
        <v>220</v>
      </c>
      <c r="B145" s="26">
        <v>191</v>
      </c>
      <c r="C145" s="26">
        <v>98</v>
      </c>
      <c r="D145" s="135">
        <f t="shared" si="2"/>
        <v>1.9489795918367347</v>
      </c>
    </row>
    <row r="146" spans="1:4" s="42" customFormat="1" ht="16.5" customHeight="1">
      <c r="A146" s="25" t="s">
        <v>221</v>
      </c>
      <c r="B146" s="26">
        <v>0</v>
      </c>
      <c r="C146" s="26">
        <v>0</v>
      </c>
      <c r="D146" s="135" t="str">
        <f t="shared" si="2"/>
        <v>-</v>
      </c>
    </row>
    <row r="147" spans="1:4" s="42" customFormat="1" ht="16.5" customHeight="1">
      <c r="A147" s="25" t="s">
        <v>222</v>
      </c>
      <c r="B147" s="26">
        <v>0</v>
      </c>
      <c r="C147" s="26">
        <v>0</v>
      </c>
      <c r="D147" s="135" t="str">
        <f t="shared" si="2"/>
        <v>-</v>
      </c>
    </row>
    <row r="148" spans="1:4" s="42" customFormat="1" ht="16.5" customHeight="1">
      <c r="A148" s="25" t="s">
        <v>223</v>
      </c>
      <c r="B148" s="26">
        <v>0</v>
      </c>
      <c r="C148" s="26">
        <v>0</v>
      </c>
      <c r="D148" s="135" t="str">
        <f t="shared" si="2"/>
        <v>-</v>
      </c>
    </row>
    <row r="149" spans="1:4" s="42" customFormat="1" ht="16.5" customHeight="1">
      <c r="A149" s="25" t="s">
        <v>224</v>
      </c>
      <c r="B149" s="26">
        <v>0</v>
      </c>
      <c r="C149" s="26">
        <v>0</v>
      </c>
      <c r="D149" s="135" t="str">
        <f t="shared" si="2"/>
        <v>-</v>
      </c>
    </row>
    <row r="150" spans="1:4" s="42" customFormat="1" ht="16.5" customHeight="1">
      <c r="A150" s="25" t="s">
        <v>142</v>
      </c>
      <c r="B150" s="26">
        <v>0</v>
      </c>
      <c r="C150" s="26">
        <v>0</v>
      </c>
      <c r="D150" s="135" t="str">
        <f t="shared" si="2"/>
        <v>-</v>
      </c>
    </row>
    <row r="151" spans="1:4" s="42" customFormat="1" ht="16.5" customHeight="1">
      <c r="A151" s="25" t="s">
        <v>225</v>
      </c>
      <c r="B151" s="26">
        <v>0</v>
      </c>
      <c r="C151" s="26">
        <v>20</v>
      </c>
      <c r="D151" s="135">
        <f t="shared" si="2"/>
        <v>0</v>
      </c>
    </row>
    <row r="152" spans="1:4" s="42" customFormat="1" ht="16.5" customHeight="1">
      <c r="A152" s="136" t="s">
        <v>226</v>
      </c>
      <c r="B152" s="26">
        <f>SUM(B153:B161)</f>
        <v>24260</v>
      </c>
      <c r="C152" s="26">
        <f>SUM(C153:C161)</f>
        <v>22589</v>
      </c>
      <c r="D152" s="135">
        <f t="shared" si="2"/>
        <v>1.0739740581699058</v>
      </c>
    </row>
    <row r="153" spans="1:4" s="42" customFormat="1" ht="16.5" customHeight="1">
      <c r="A153" s="25" t="s">
        <v>133</v>
      </c>
      <c r="B153" s="26">
        <v>16777</v>
      </c>
      <c r="C153" s="26">
        <v>16525</v>
      </c>
      <c r="D153" s="135">
        <f t="shared" si="2"/>
        <v>1.015249621785174</v>
      </c>
    </row>
    <row r="154" spans="1:4" s="42" customFormat="1" ht="16.5" customHeight="1">
      <c r="A154" s="25" t="s">
        <v>134</v>
      </c>
      <c r="B154" s="26">
        <v>3546</v>
      </c>
      <c r="C154" s="26">
        <v>2260</v>
      </c>
      <c r="D154" s="135">
        <f t="shared" si="2"/>
        <v>1.5690265486725663</v>
      </c>
    </row>
    <row r="155" spans="1:4" s="42" customFormat="1" ht="16.5" customHeight="1">
      <c r="A155" s="25" t="s">
        <v>135</v>
      </c>
      <c r="B155" s="26">
        <v>65</v>
      </c>
      <c r="C155" s="26">
        <v>177</v>
      </c>
      <c r="D155" s="135">
        <f t="shared" si="2"/>
        <v>0.3672316384180791</v>
      </c>
    </row>
    <row r="156" spans="1:4" s="42" customFormat="1" ht="16.5" customHeight="1">
      <c r="A156" s="25" t="s">
        <v>227</v>
      </c>
      <c r="B156" s="26">
        <v>2504</v>
      </c>
      <c r="C156" s="26">
        <v>1973</v>
      </c>
      <c r="D156" s="135">
        <f t="shared" si="2"/>
        <v>1.2691332995438418</v>
      </c>
    </row>
    <row r="157" spans="1:4" s="42" customFormat="1" ht="16.5" customHeight="1">
      <c r="A157" s="25" t="s">
        <v>228</v>
      </c>
      <c r="B157" s="26">
        <v>300</v>
      </c>
      <c r="C157" s="26">
        <v>420</v>
      </c>
      <c r="D157" s="135">
        <f t="shared" si="2"/>
        <v>0.7142857142857143</v>
      </c>
    </row>
    <row r="158" spans="1:4" s="42" customFormat="1" ht="16.5" customHeight="1">
      <c r="A158" s="25" t="s">
        <v>229</v>
      </c>
      <c r="B158" s="26">
        <v>191</v>
      </c>
      <c r="C158" s="26">
        <v>325</v>
      </c>
      <c r="D158" s="135">
        <f t="shared" si="2"/>
        <v>0.5876923076923077</v>
      </c>
    </row>
    <row r="159" spans="1:4" s="42" customFormat="1" ht="16.5" customHeight="1">
      <c r="A159" s="25" t="s">
        <v>176</v>
      </c>
      <c r="B159" s="26">
        <v>36</v>
      </c>
      <c r="C159" s="26">
        <v>0</v>
      </c>
      <c r="D159" s="135" t="str">
        <f t="shared" si="2"/>
        <v>-</v>
      </c>
    </row>
    <row r="160" spans="1:4" s="42" customFormat="1" ht="16.5" customHeight="1">
      <c r="A160" s="25" t="s">
        <v>142</v>
      </c>
      <c r="B160" s="26">
        <v>90</v>
      </c>
      <c r="C160" s="26">
        <v>39</v>
      </c>
      <c r="D160" s="135">
        <f t="shared" si="2"/>
        <v>2.3076923076923075</v>
      </c>
    </row>
    <row r="161" spans="1:4" s="42" customFormat="1" ht="16.5" customHeight="1">
      <c r="A161" s="25" t="s">
        <v>230</v>
      </c>
      <c r="B161" s="26">
        <v>751</v>
      </c>
      <c r="C161" s="26">
        <v>870</v>
      </c>
      <c r="D161" s="135">
        <f t="shared" si="2"/>
        <v>0.8632183908045977</v>
      </c>
    </row>
    <row r="162" spans="1:4" s="42" customFormat="1" ht="16.5" customHeight="1">
      <c r="A162" s="136" t="s">
        <v>231</v>
      </c>
      <c r="B162" s="26">
        <f>SUM(B163:B174)</f>
        <v>5344</v>
      </c>
      <c r="C162" s="26">
        <f>SUM(C163:C174)</f>
        <v>5767</v>
      </c>
      <c r="D162" s="135">
        <f t="shared" si="2"/>
        <v>0.926651638633605</v>
      </c>
    </row>
    <row r="163" spans="1:4" s="42" customFormat="1" ht="16.5" customHeight="1">
      <c r="A163" s="25" t="s">
        <v>133</v>
      </c>
      <c r="B163" s="26">
        <v>2704</v>
      </c>
      <c r="C163" s="26">
        <v>2232</v>
      </c>
      <c r="D163" s="135">
        <f t="shared" si="2"/>
        <v>1.2114695340501793</v>
      </c>
    </row>
    <row r="164" spans="1:4" s="42" customFormat="1" ht="16.5" customHeight="1">
      <c r="A164" s="25" t="s">
        <v>134</v>
      </c>
      <c r="B164" s="26">
        <v>1188</v>
      </c>
      <c r="C164" s="26">
        <v>1328</v>
      </c>
      <c r="D164" s="135">
        <f t="shared" si="2"/>
        <v>0.8945783132530121</v>
      </c>
    </row>
    <row r="165" spans="1:4" s="42" customFormat="1" ht="16.5" customHeight="1">
      <c r="A165" s="25" t="s">
        <v>135</v>
      </c>
      <c r="B165" s="26">
        <v>0</v>
      </c>
      <c r="C165" s="26">
        <v>0</v>
      </c>
      <c r="D165" s="135" t="str">
        <f t="shared" si="2"/>
        <v>-</v>
      </c>
    </row>
    <row r="166" spans="1:4" s="42" customFormat="1" ht="16.5" customHeight="1">
      <c r="A166" s="25" t="s">
        <v>232</v>
      </c>
      <c r="B166" s="26">
        <v>0</v>
      </c>
      <c r="C166" s="26">
        <v>0</v>
      </c>
      <c r="D166" s="135" t="str">
        <f t="shared" si="2"/>
        <v>-</v>
      </c>
    </row>
    <row r="167" spans="1:4" s="42" customFormat="1" ht="16.5" customHeight="1">
      <c r="A167" s="25" t="s">
        <v>233</v>
      </c>
      <c r="B167" s="26">
        <v>0</v>
      </c>
      <c r="C167" s="26">
        <v>0</v>
      </c>
      <c r="D167" s="135" t="str">
        <f t="shared" si="2"/>
        <v>-</v>
      </c>
    </row>
    <row r="168" spans="1:4" s="42" customFormat="1" ht="16.5" customHeight="1">
      <c r="A168" s="25" t="s">
        <v>234</v>
      </c>
      <c r="B168" s="26">
        <v>888</v>
      </c>
      <c r="C168" s="26">
        <v>970</v>
      </c>
      <c r="D168" s="135">
        <f t="shared" si="2"/>
        <v>0.9154639175257732</v>
      </c>
    </row>
    <row r="169" spans="1:4" s="42" customFormat="1" ht="16.5" customHeight="1">
      <c r="A169" s="25" t="s">
        <v>235</v>
      </c>
      <c r="B169" s="26">
        <v>105</v>
      </c>
      <c r="C169" s="26">
        <v>75</v>
      </c>
      <c r="D169" s="135">
        <f t="shared" si="2"/>
        <v>1.4</v>
      </c>
    </row>
    <row r="170" spans="1:4" s="42" customFormat="1" ht="16.5" customHeight="1">
      <c r="A170" s="25" t="s">
        <v>236</v>
      </c>
      <c r="B170" s="26">
        <v>0</v>
      </c>
      <c r="C170" s="26">
        <v>0</v>
      </c>
      <c r="D170" s="135" t="str">
        <f t="shared" si="2"/>
        <v>-</v>
      </c>
    </row>
    <row r="171" spans="1:4" s="42" customFormat="1" ht="16.5" customHeight="1">
      <c r="A171" s="25" t="s">
        <v>237</v>
      </c>
      <c r="B171" s="26">
        <v>72</v>
      </c>
      <c r="C171" s="26">
        <v>85</v>
      </c>
      <c r="D171" s="135">
        <f t="shared" si="2"/>
        <v>0.8470588235294118</v>
      </c>
    </row>
    <row r="172" spans="1:4" s="42" customFormat="1" ht="16.5" customHeight="1">
      <c r="A172" s="25" t="s">
        <v>176</v>
      </c>
      <c r="B172" s="26">
        <v>0</v>
      </c>
      <c r="C172" s="26">
        <v>0</v>
      </c>
      <c r="D172" s="135" t="str">
        <f t="shared" si="2"/>
        <v>-</v>
      </c>
    </row>
    <row r="173" spans="1:4" s="42" customFormat="1" ht="16.5" customHeight="1">
      <c r="A173" s="25" t="s">
        <v>142</v>
      </c>
      <c r="B173" s="26">
        <v>0</v>
      </c>
      <c r="C173" s="26">
        <v>0</v>
      </c>
      <c r="D173" s="135" t="str">
        <f t="shared" si="2"/>
        <v>-</v>
      </c>
    </row>
    <row r="174" spans="1:4" s="42" customFormat="1" ht="16.5" customHeight="1">
      <c r="A174" s="25" t="s">
        <v>238</v>
      </c>
      <c r="B174" s="26">
        <v>387</v>
      </c>
      <c r="C174" s="26">
        <v>1077</v>
      </c>
      <c r="D174" s="135">
        <f t="shared" si="2"/>
        <v>0.3593314763231198</v>
      </c>
    </row>
    <row r="175" spans="1:4" s="42" customFormat="1" ht="16.5" customHeight="1">
      <c r="A175" s="136" t="s">
        <v>239</v>
      </c>
      <c r="B175" s="26">
        <f>SUM(B176:B181)</f>
        <v>123</v>
      </c>
      <c r="C175" s="26">
        <f>SUM(C176:C181)</f>
        <v>155</v>
      </c>
      <c r="D175" s="135">
        <f t="shared" si="2"/>
        <v>0.7935483870967742</v>
      </c>
    </row>
    <row r="176" spans="1:4" s="42" customFormat="1" ht="16.5" customHeight="1">
      <c r="A176" s="25" t="s">
        <v>133</v>
      </c>
      <c r="B176" s="26">
        <v>95</v>
      </c>
      <c r="C176" s="26">
        <v>108</v>
      </c>
      <c r="D176" s="135">
        <f t="shared" si="2"/>
        <v>0.8796296296296297</v>
      </c>
    </row>
    <row r="177" spans="1:4" s="42" customFormat="1" ht="16.5" customHeight="1">
      <c r="A177" s="25" t="s">
        <v>134</v>
      </c>
      <c r="B177" s="26">
        <v>0</v>
      </c>
      <c r="C177" s="26">
        <v>0</v>
      </c>
      <c r="D177" s="135" t="str">
        <f t="shared" si="2"/>
        <v>-</v>
      </c>
    </row>
    <row r="178" spans="1:4" s="42" customFormat="1" ht="16.5" customHeight="1">
      <c r="A178" s="25" t="s">
        <v>135</v>
      </c>
      <c r="B178" s="26">
        <v>0</v>
      </c>
      <c r="C178" s="26">
        <v>0</v>
      </c>
      <c r="D178" s="135" t="str">
        <f t="shared" si="2"/>
        <v>-</v>
      </c>
    </row>
    <row r="179" spans="1:4" s="42" customFormat="1" ht="16.5" customHeight="1">
      <c r="A179" s="25" t="s">
        <v>240</v>
      </c>
      <c r="B179" s="26">
        <v>18</v>
      </c>
      <c r="C179" s="26">
        <v>16</v>
      </c>
      <c r="D179" s="135">
        <f t="shared" si="2"/>
        <v>1.125</v>
      </c>
    </row>
    <row r="180" spans="1:4" s="42" customFormat="1" ht="16.5" customHeight="1">
      <c r="A180" s="25" t="s">
        <v>142</v>
      </c>
      <c r="B180" s="26">
        <v>0</v>
      </c>
      <c r="C180" s="26">
        <v>0</v>
      </c>
      <c r="D180" s="135" t="str">
        <f t="shared" si="2"/>
        <v>-</v>
      </c>
    </row>
    <row r="181" spans="1:4" s="42" customFormat="1" ht="16.5" customHeight="1">
      <c r="A181" s="25" t="s">
        <v>241</v>
      </c>
      <c r="B181" s="26">
        <v>10</v>
      </c>
      <c r="C181" s="26">
        <v>31</v>
      </c>
      <c r="D181" s="135">
        <f t="shared" si="2"/>
        <v>0.3225806451612903</v>
      </c>
    </row>
    <row r="182" spans="1:4" s="42" customFormat="1" ht="16.5" customHeight="1">
      <c r="A182" s="136" t="s">
        <v>242</v>
      </c>
      <c r="B182" s="26">
        <f>SUM(B183:B188)</f>
        <v>174</v>
      </c>
      <c r="C182" s="26">
        <f>SUM(C183:C188)</f>
        <v>139</v>
      </c>
      <c r="D182" s="135">
        <f t="shared" si="2"/>
        <v>1.2517985611510791</v>
      </c>
    </row>
    <row r="183" spans="1:4" s="42" customFormat="1" ht="16.5" customHeight="1">
      <c r="A183" s="25" t="s">
        <v>133</v>
      </c>
      <c r="B183" s="26">
        <v>55</v>
      </c>
      <c r="C183" s="26">
        <v>64</v>
      </c>
      <c r="D183" s="135">
        <f t="shared" si="2"/>
        <v>0.859375</v>
      </c>
    </row>
    <row r="184" spans="1:4" s="42" customFormat="1" ht="16.5" customHeight="1">
      <c r="A184" s="25" t="s">
        <v>134</v>
      </c>
      <c r="B184" s="26">
        <v>29</v>
      </c>
      <c r="C184" s="26">
        <v>5</v>
      </c>
      <c r="D184" s="135">
        <f t="shared" si="2"/>
        <v>5.8</v>
      </c>
    </row>
    <row r="185" spans="1:4" s="42" customFormat="1" ht="16.5" customHeight="1">
      <c r="A185" s="25" t="s">
        <v>135</v>
      </c>
      <c r="B185" s="26">
        <v>0</v>
      </c>
      <c r="C185" s="26">
        <v>0</v>
      </c>
      <c r="D185" s="135" t="str">
        <f t="shared" si="2"/>
        <v>-</v>
      </c>
    </row>
    <row r="186" spans="1:4" s="42" customFormat="1" ht="16.5" customHeight="1">
      <c r="A186" s="25" t="s">
        <v>243</v>
      </c>
      <c r="B186" s="26">
        <v>65</v>
      </c>
      <c r="C186" s="26">
        <v>52</v>
      </c>
      <c r="D186" s="135">
        <f t="shared" si="2"/>
        <v>1.25</v>
      </c>
    </row>
    <row r="187" spans="1:4" s="42" customFormat="1" ht="16.5" customHeight="1">
      <c r="A187" s="25" t="s">
        <v>142</v>
      </c>
      <c r="B187" s="26">
        <v>0</v>
      </c>
      <c r="C187" s="26">
        <v>0</v>
      </c>
      <c r="D187" s="135" t="str">
        <f t="shared" si="2"/>
        <v>-</v>
      </c>
    </row>
    <row r="188" spans="1:4" s="42" customFormat="1" ht="16.5" customHeight="1">
      <c r="A188" s="25" t="s">
        <v>244</v>
      </c>
      <c r="B188" s="26">
        <v>25</v>
      </c>
      <c r="C188" s="26">
        <v>18</v>
      </c>
      <c r="D188" s="135">
        <f t="shared" si="2"/>
        <v>1.3888888888888888</v>
      </c>
    </row>
    <row r="189" spans="1:4" s="42" customFormat="1" ht="16.5" customHeight="1">
      <c r="A189" s="136" t="s">
        <v>245</v>
      </c>
      <c r="B189" s="26">
        <f>SUM(B190:B197)</f>
        <v>28</v>
      </c>
      <c r="C189" s="26">
        <f>SUM(C190:C197)</f>
        <v>70</v>
      </c>
      <c r="D189" s="135">
        <f t="shared" si="2"/>
        <v>0.4</v>
      </c>
    </row>
    <row r="190" spans="1:4" s="42" customFormat="1" ht="16.5" customHeight="1">
      <c r="A190" s="25" t="s">
        <v>133</v>
      </c>
      <c r="B190" s="26">
        <v>0</v>
      </c>
      <c r="C190" s="26">
        <v>4</v>
      </c>
      <c r="D190" s="135">
        <f t="shared" si="2"/>
        <v>0</v>
      </c>
    </row>
    <row r="191" spans="1:4" s="42" customFormat="1" ht="16.5" customHeight="1">
      <c r="A191" s="25" t="s">
        <v>134</v>
      </c>
      <c r="B191" s="26">
        <v>9</v>
      </c>
      <c r="C191" s="26">
        <v>36</v>
      </c>
      <c r="D191" s="135">
        <f t="shared" si="2"/>
        <v>0.25</v>
      </c>
    </row>
    <row r="192" spans="1:4" s="42" customFormat="1" ht="16.5" customHeight="1">
      <c r="A192" s="25" t="s">
        <v>135</v>
      </c>
      <c r="B192" s="26">
        <v>0</v>
      </c>
      <c r="C192" s="26">
        <v>0</v>
      </c>
      <c r="D192" s="135" t="str">
        <f t="shared" si="2"/>
        <v>-</v>
      </c>
    </row>
    <row r="193" spans="1:4" s="42" customFormat="1" ht="16.5" customHeight="1">
      <c r="A193" s="25" t="s">
        <v>246</v>
      </c>
      <c r="B193" s="26">
        <v>0</v>
      </c>
      <c r="C193" s="26">
        <v>0</v>
      </c>
      <c r="D193" s="135" t="str">
        <f t="shared" si="2"/>
        <v>-</v>
      </c>
    </row>
    <row r="194" spans="1:4" s="42" customFormat="1" ht="16.5" customHeight="1">
      <c r="A194" s="25" t="s">
        <v>247</v>
      </c>
      <c r="B194" s="26">
        <v>0</v>
      </c>
      <c r="C194" s="26">
        <v>0</v>
      </c>
      <c r="D194" s="135" t="str">
        <f t="shared" si="2"/>
        <v>-</v>
      </c>
    </row>
    <row r="195" spans="1:4" s="42" customFormat="1" ht="16.5" customHeight="1">
      <c r="A195" s="25" t="s">
        <v>248</v>
      </c>
      <c r="B195" s="26">
        <v>19</v>
      </c>
      <c r="C195" s="26">
        <v>24</v>
      </c>
      <c r="D195" s="135">
        <f t="shared" si="2"/>
        <v>0.7916666666666666</v>
      </c>
    </row>
    <row r="196" spans="1:4" s="42" customFormat="1" ht="16.5" customHeight="1">
      <c r="A196" s="25" t="s">
        <v>142</v>
      </c>
      <c r="B196" s="26">
        <v>0</v>
      </c>
      <c r="C196" s="26">
        <v>0</v>
      </c>
      <c r="D196" s="135" t="str">
        <f t="shared" si="2"/>
        <v>-</v>
      </c>
    </row>
    <row r="197" spans="1:4" s="42" customFormat="1" ht="16.5" customHeight="1">
      <c r="A197" s="25" t="s">
        <v>249</v>
      </c>
      <c r="B197" s="26">
        <v>0</v>
      </c>
      <c r="C197" s="26">
        <v>6</v>
      </c>
      <c r="D197" s="135">
        <f aca="true" t="shared" si="3" ref="D197:D260">IF(C197=0,"-",B197/C197)</f>
        <v>0</v>
      </c>
    </row>
    <row r="198" spans="1:4" s="42" customFormat="1" ht="16.5" customHeight="1">
      <c r="A198" s="136" t="s">
        <v>250</v>
      </c>
      <c r="B198" s="26">
        <f>SUM(B199:B203)</f>
        <v>2543</v>
      </c>
      <c r="C198" s="26">
        <f>SUM(C199:C203)</f>
        <v>2361</v>
      </c>
      <c r="D198" s="135">
        <f t="shared" si="3"/>
        <v>1.07708598051673</v>
      </c>
    </row>
    <row r="199" spans="1:4" s="42" customFormat="1" ht="16.5" customHeight="1">
      <c r="A199" s="25" t="s">
        <v>133</v>
      </c>
      <c r="B199" s="26">
        <v>1183</v>
      </c>
      <c r="C199" s="26">
        <v>1410</v>
      </c>
      <c r="D199" s="135">
        <f t="shared" si="3"/>
        <v>0.8390070921985816</v>
      </c>
    </row>
    <row r="200" spans="1:4" s="42" customFormat="1" ht="16.5" customHeight="1">
      <c r="A200" s="25" t="s">
        <v>134</v>
      </c>
      <c r="B200" s="26">
        <v>148</v>
      </c>
      <c r="C200" s="26">
        <v>143</v>
      </c>
      <c r="D200" s="135">
        <f t="shared" si="3"/>
        <v>1.034965034965035</v>
      </c>
    </row>
    <row r="201" spans="1:4" s="42" customFormat="1" ht="16.5" customHeight="1">
      <c r="A201" s="25" t="s">
        <v>135</v>
      </c>
      <c r="B201" s="26">
        <v>90</v>
      </c>
      <c r="C201" s="26">
        <v>0</v>
      </c>
      <c r="D201" s="135" t="str">
        <f t="shared" si="3"/>
        <v>-</v>
      </c>
    </row>
    <row r="202" spans="1:4" s="42" customFormat="1" ht="16.5" customHeight="1">
      <c r="A202" s="25" t="s">
        <v>251</v>
      </c>
      <c r="B202" s="26">
        <v>847</v>
      </c>
      <c r="C202" s="26">
        <v>529</v>
      </c>
      <c r="D202" s="135">
        <f t="shared" si="3"/>
        <v>1.6011342155009451</v>
      </c>
    </row>
    <row r="203" spans="1:4" s="42" customFormat="1" ht="16.5" customHeight="1">
      <c r="A203" s="25" t="s">
        <v>252</v>
      </c>
      <c r="B203" s="26">
        <v>275</v>
      </c>
      <c r="C203" s="26">
        <v>279</v>
      </c>
      <c r="D203" s="135">
        <f t="shared" si="3"/>
        <v>0.985663082437276</v>
      </c>
    </row>
    <row r="204" spans="1:4" s="42" customFormat="1" ht="16.5" customHeight="1">
      <c r="A204" s="136" t="s">
        <v>253</v>
      </c>
      <c r="B204" s="26">
        <f>SUM(B205:B210)</f>
        <v>1837</v>
      </c>
      <c r="C204" s="26">
        <f>SUM(C205:C210)</f>
        <v>1990</v>
      </c>
      <c r="D204" s="135">
        <f t="shared" si="3"/>
        <v>0.9231155778894472</v>
      </c>
    </row>
    <row r="205" spans="1:4" s="42" customFormat="1" ht="16.5" customHeight="1">
      <c r="A205" s="25" t="s">
        <v>133</v>
      </c>
      <c r="B205" s="26">
        <v>1148</v>
      </c>
      <c r="C205" s="26">
        <v>1134</v>
      </c>
      <c r="D205" s="135">
        <f t="shared" si="3"/>
        <v>1.0123456790123457</v>
      </c>
    </row>
    <row r="206" spans="1:4" s="42" customFormat="1" ht="16.5" customHeight="1">
      <c r="A206" s="25" t="s">
        <v>134</v>
      </c>
      <c r="B206" s="26">
        <v>398</v>
      </c>
      <c r="C206" s="26">
        <v>515</v>
      </c>
      <c r="D206" s="135">
        <f t="shared" si="3"/>
        <v>0.7728155339805826</v>
      </c>
    </row>
    <row r="207" spans="1:4" s="42" customFormat="1" ht="16.5" customHeight="1">
      <c r="A207" s="25" t="s">
        <v>135</v>
      </c>
      <c r="B207" s="26">
        <v>5</v>
      </c>
      <c r="C207" s="26">
        <v>0</v>
      </c>
      <c r="D207" s="135" t="str">
        <f t="shared" si="3"/>
        <v>-</v>
      </c>
    </row>
    <row r="208" spans="1:4" s="42" customFormat="1" ht="16.5" customHeight="1">
      <c r="A208" s="25" t="s">
        <v>147</v>
      </c>
      <c r="B208" s="26">
        <v>139</v>
      </c>
      <c r="C208" s="26">
        <v>156</v>
      </c>
      <c r="D208" s="135">
        <f t="shared" si="3"/>
        <v>0.8910256410256411</v>
      </c>
    </row>
    <row r="209" spans="1:4" s="42" customFormat="1" ht="16.5" customHeight="1">
      <c r="A209" s="25" t="s">
        <v>142</v>
      </c>
      <c r="B209" s="26">
        <v>0</v>
      </c>
      <c r="C209" s="26">
        <v>0</v>
      </c>
      <c r="D209" s="135" t="str">
        <f t="shared" si="3"/>
        <v>-</v>
      </c>
    </row>
    <row r="210" spans="1:4" s="42" customFormat="1" ht="16.5" customHeight="1">
      <c r="A210" s="25" t="s">
        <v>254</v>
      </c>
      <c r="B210" s="26">
        <v>147</v>
      </c>
      <c r="C210" s="26">
        <v>185</v>
      </c>
      <c r="D210" s="135">
        <f t="shared" si="3"/>
        <v>0.7945945945945946</v>
      </c>
    </row>
    <row r="211" spans="1:4" s="42" customFormat="1" ht="16.5" customHeight="1">
      <c r="A211" s="136" t="s">
        <v>255</v>
      </c>
      <c r="B211" s="26">
        <f>SUM(B212:B218)</f>
        <v>6484</v>
      </c>
      <c r="C211" s="26">
        <f>SUM(C212:C218)</f>
        <v>5827</v>
      </c>
      <c r="D211" s="135">
        <f t="shared" si="3"/>
        <v>1.112750986785653</v>
      </c>
    </row>
    <row r="212" spans="1:4" s="42" customFormat="1" ht="16.5" customHeight="1">
      <c r="A212" s="25" t="s">
        <v>133</v>
      </c>
      <c r="B212" s="26">
        <v>3407</v>
      </c>
      <c r="C212" s="26">
        <v>3373</v>
      </c>
      <c r="D212" s="135">
        <f t="shared" si="3"/>
        <v>1.0100800474355174</v>
      </c>
    </row>
    <row r="213" spans="1:4" s="42" customFormat="1" ht="16.5" customHeight="1">
      <c r="A213" s="25" t="s">
        <v>134</v>
      </c>
      <c r="B213" s="26">
        <v>1456</v>
      </c>
      <c r="C213" s="26">
        <v>1243</v>
      </c>
      <c r="D213" s="135">
        <f t="shared" si="3"/>
        <v>1.17135961383749</v>
      </c>
    </row>
    <row r="214" spans="1:4" s="42" customFormat="1" ht="16.5" customHeight="1">
      <c r="A214" s="25" t="s">
        <v>135</v>
      </c>
      <c r="B214" s="26">
        <v>0</v>
      </c>
      <c r="C214" s="26">
        <v>0</v>
      </c>
      <c r="D214" s="135" t="str">
        <f t="shared" si="3"/>
        <v>-</v>
      </c>
    </row>
    <row r="215" spans="1:4" s="42" customFormat="1" ht="16.5" customHeight="1">
      <c r="A215" s="25" t="s">
        <v>256</v>
      </c>
      <c r="B215" s="26">
        <v>35</v>
      </c>
      <c r="C215" s="26">
        <v>35</v>
      </c>
      <c r="D215" s="135">
        <f t="shared" si="3"/>
        <v>1</v>
      </c>
    </row>
    <row r="216" spans="1:4" s="42" customFormat="1" ht="16.5" customHeight="1">
      <c r="A216" s="25" t="s">
        <v>257</v>
      </c>
      <c r="B216" s="26">
        <v>55</v>
      </c>
      <c r="C216" s="26">
        <v>39</v>
      </c>
      <c r="D216" s="135">
        <f t="shared" si="3"/>
        <v>1.4102564102564104</v>
      </c>
    </row>
    <row r="217" spans="1:4" s="42" customFormat="1" ht="16.5" customHeight="1">
      <c r="A217" s="25" t="s">
        <v>142</v>
      </c>
      <c r="B217" s="26">
        <v>0</v>
      </c>
      <c r="C217" s="26">
        <v>0</v>
      </c>
      <c r="D217" s="135" t="str">
        <f t="shared" si="3"/>
        <v>-</v>
      </c>
    </row>
    <row r="218" spans="1:4" s="42" customFormat="1" ht="16.5" customHeight="1">
      <c r="A218" s="25" t="s">
        <v>258</v>
      </c>
      <c r="B218" s="26">
        <v>1531</v>
      </c>
      <c r="C218" s="26">
        <v>1137</v>
      </c>
      <c r="D218" s="135">
        <f t="shared" si="3"/>
        <v>1.3465259454705365</v>
      </c>
    </row>
    <row r="219" spans="1:4" s="42" customFormat="1" ht="16.5" customHeight="1">
      <c r="A219" s="136" t="s">
        <v>259</v>
      </c>
      <c r="B219" s="26">
        <f>SUM(B220:B225)</f>
        <v>24136</v>
      </c>
      <c r="C219" s="26">
        <f>SUM(C220:C225)</f>
        <v>24440</v>
      </c>
      <c r="D219" s="135">
        <f t="shared" si="3"/>
        <v>0.9875613747954174</v>
      </c>
    </row>
    <row r="220" spans="1:4" s="42" customFormat="1" ht="16.5" customHeight="1">
      <c r="A220" s="25" t="s">
        <v>133</v>
      </c>
      <c r="B220" s="26">
        <v>9707</v>
      </c>
      <c r="C220" s="26">
        <v>14143</v>
      </c>
      <c r="D220" s="135">
        <f t="shared" si="3"/>
        <v>0.6863466025595701</v>
      </c>
    </row>
    <row r="221" spans="1:4" s="42" customFormat="1" ht="16.5" customHeight="1">
      <c r="A221" s="25" t="s">
        <v>134</v>
      </c>
      <c r="B221" s="26">
        <v>8548</v>
      </c>
      <c r="C221" s="26">
        <v>4468</v>
      </c>
      <c r="D221" s="135">
        <f t="shared" si="3"/>
        <v>1.9131602506714414</v>
      </c>
    </row>
    <row r="222" spans="1:4" s="42" customFormat="1" ht="16.5" customHeight="1">
      <c r="A222" s="25" t="s">
        <v>135</v>
      </c>
      <c r="B222" s="26">
        <v>1764</v>
      </c>
      <c r="C222" s="26">
        <v>1358</v>
      </c>
      <c r="D222" s="135">
        <f t="shared" si="3"/>
        <v>1.2989690721649485</v>
      </c>
    </row>
    <row r="223" spans="1:4" s="42" customFormat="1" ht="16.5" customHeight="1">
      <c r="A223" s="25" t="s">
        <v>260</v>
      </c>
      <c r="B223" s="26">
        <v>801</v>
      </c>
      <c r="C223" s="26">
        <v>1240</v>
      </c>
      <c r="D223" s="135">
        <f t="shared" si="3"/>
        <v>0.6459677419354839</v>
      </c>
    </row>
    <row r="224" spans="1:4" s="42" customFormat="1" ht="16.5" customHeight="1">
      <c r="A224" s="25" t="s">
        <v>142</v>
      </c>
      <c r="B224" s="26">
        <v>240</v>
      </c>
      <c r="C224" s="26">
        <v>460</v>
      </c>
      <c r="D224" s="135">
        <f t="shared" si="3"/>
        <v>0.5217391304347826</v>
      </c>
    </row>
    <row r="225" spans="1:4" s="42" customFormat="1" ht="16.5" customHeight="1">
      <c r="A225" s="25" t="s">
        <v>261</v>
      </c>
      <c r="B225" s="26">
        <v>3076</v>
      </c>
      <c r="C225" s="26">
        <v>2771</v>
      </c>
      <c r="D225" s="135">
        <f t="shared" si="3"/>
        <v>1.1100685673042223</v>
      </c>
    </row>
    <row r="226" spans="1:4" s="42" customFormat="1" ht="16.5" customHeight="1">
      <c r="A226" s="136" t="s">
        <v>262</v>
      </c>
      <c r="B226" s="26">
        <f>SUM(B227:B231)</f>
        <v>13502</v>
      </c>
      <c r="C226" s="26">
        <f>SUM(C227:C231)</f>
        <v>11808</v>
      </c>
      <c r="D226" s="135">
        <f t="shared" si="3"/>
        <v>1.1434620596205962</v>
      </c>
    </row>
    <row r="227" spans="1:4" s="42" customFormat="1" ht="16.5" customHeight="1">
      <c r="A227" s="25" t="s">
        <v>133</v>
      </c>
      <c r="B227" s="26">
        <v>3494</v>
      </c>
      <c r="C227" s="26">
        <v>3448</v>
      </c>
      <c r="D227" s="135">
        <f t="shared" si="3"/>
        <v>1.0133410672853829</v>
      </c>
    </row>
    <row r="228" spans="1:4" s="42" customFormat="1" ht="16.5" customHeight="1">
      <c r="A228" s="25" t="s">
        <v>134</v>
      </c>
      <c r="B228" s="26">
        <v>3627</v>
      </c>
      <c r="C228" s="26">
        <v>7048</v>
      </c>
      <c r="D228" s="135">
        <f t="shared" si="3"/>
        <v>0.5146140749148694</v>
      </c>
    </row>
    <row r="229" spans="1:4" s="42" customFormat="1" ht="16.5" customHeight="1">
      <c r="A229" s="25" t="s">
        <v>135</v>
      </c>
      <c r="B229" s="26">
        <v>81</v>
      </c>
      <c r="C229" s="26">
        <v>50</v>
      </c>
      <c r="D229" s="135">
        <f t="shared" si="3"/>
        <v>1.62</v>
      </c>
    </row>
    <row r="230" spans="1:4" s="42" customFormat="1" ht="16.5" customHeight="1">
      <c r="A230" s="25" t="s">
        <v>142</v>
      </c>
      <c r="B230" s="26">
        <v>47</v>
      </c>
      <c r="C230" s="26">
        <v>25</v>
      </c>
      <c r="D230" s="135">
        <f t="shared" si="3"/>
        <v>1.88</v>
      </c>
    </row>
    <row r="231" spans="1:4" s="42" customFormat="1" ht="16.5" customHeight="1">
      <c r="A231" s="25" t="s">
        <v>263</v>
      </c>
      <c r="B231" s="26">
        <v>6253</v>
      </c>
      <c r="C231" s="26">
        <v>1237</v>
      </c>
      <c r="D231" s="135">
        <f t="shared" si="3"/>
        <v>5.054971705739693</v>
      </c>
    </row>
    <row r="232" spans="1:4" s="42" customFormat="1" ht="16.5" customHeight="1">
      <c r="A232" s="136" t="s">
        <v>264</v>
      </c>
      <c r="B232" s="26">
        <f>SUM(B233:B237)</f>
        <v>9682</v>
      </c>
      <c r="C232" s="26">
        <f>SUM(C233:C237)</f>
        <v>7860</v>
      </c>
      <c r="D232" s="135">
        <f t="shared" si="3"/>
        <v>1.2318066157760814</v>
      </c>
    </row>
    <row r="233" spans="1:4" s="42" customFormat="1" ht="16.5" customHeight="1">
      <c r="A233" s="25" t="s">
        <v>133</v>
      </c>
      <c r="B233" s="26">
        <v>3440</v>
      </c>
      <c r="C233" s="26">
        <v>3536</v>
      </c>
      <c r="D233" s="135">
        <f t="shared" si="3"/>
        <v>0.9728506787330317</v>
      </c>
    </row>
    <row r="234" spans="1:4" s="42" customFormat="1" ht="16.5" customHeight="1">
      <c r="A234" s="25" t="s">
        <v>134</v>
      </c>
      <c r="B234" s="26">
        <v>1530</v>
      </c>
      <c r="C234" s="26">
        <v>1120</v>
      </c>
      <c r="D234" s="135">
        <f t="shared" si="3"/>
        <v>1.3660714285714286</v>
      </c>
    </row>
    <row r="235" spans="1:4" s="42" customFormat="1" ht="16.5" customHeight="1">
      <c r="A235" s="25" t="s">
        <v>135</v>
      </c>
      <c r="B235" s="26">
        <v>85</v>
      </c>
      <c r="C235" s="26">
        <v>13</v>
      </c>
      <c r="D235" s="135">
        <f t="shared" si="3"/>
        <v>6.538461538461538</v>
      </c>
    </row>
    <row r="236" spans="1:4" s="42" customFormat="1" ht="16.5" customHeight="1">
      <c r="A236" s="25" t="s">
        <v>142</v>
      </c>
      <c r="B236" s="26">
        <v>957</v>
      </c>
      <c r="C236" s="26">
        <v>860</v>
      </c>
      <c r="D236" s="135">
        <f t="shared" si="3"/>
        <v>1.1127906976744186</v>
      </c>
    </row>
    <row r="237" spans="1:4" s="42" customFormat="1" ht="16.5" customHeight="1">
      <c r="A237" s="25" t="s">
        <v>265</v>
      </c>
      <c r="B237" s="26">
        <v>3670</v>
      </c>
      <c r="C237" s="26">
        <v>2331</v>
      </c>
      <c r="D237" s="135">
        <f t="shared" si="3"/>
        <v>1.5744315744315744</v>
      </c>
    </row>
    <row r="238" spans="1:4" s="42" customFormat="1" ht="16.5" customHeight="1">
      <c r="A238" s="136" t="s">
        <v>266</v>
      </c>
      <c r="B238" s="26">
        <f>SUM(B239:B243)</f>
        <v>2616</v>
      </c>
      <c r="C238" s="26">
        <f>SUM(C239:C243)</f>
        <v>2111</v>
      </c>
      <c r="D238" s="135">
        <f t="shared" si="3"/>
        <v>1.2392231170061583</v>
      </c>
    </row>
    <row r="239" spans="1:4" s="42" customFormat="1" ht="16.5" customHeight="1">
      <c r="A239" s="25" t="s">
        <v>133</v>
      </c>
      <c r="B239" s="26">
        <v>1883</v>
      </c>
      <c r="C239" s="26">
        <v>1493</v>
      </c>
      <c r="D239" s="135">
        <f t="shared" si="3"/>
        <v>1.261219022103148</v>
      </c>
    </row>
    <row r="240" spans="1:4" s="42" customFormat="1" ht="16.5" customHeight="1">
      <c r="A240" s="25" t="s">
        <v>134</v>
      </c>
      <c r="B240" s="26">
        <v>350</v>
      </c>
      <c r="C240" s="26">
        <v>338</v>
      </c>
      <c r="D240" s="135">
        <f t="shared" si="3"/>
        <v>1.0355029585798816</v>
      </c>
    </row>
    <row r="241" spans="1:4" s="42" customFormat="1" ht="16.5" customHeight="1">
      <c r="A241" s="25" t="s">
        <v>135</v>
      </c>
      <c r="B241" s="26">
        <v>0</v>
      </c>
      <c r="C241" s="26">
        <v>0</v>
      </c>
      <c r="D241" s="135" t="str">
        <f t="shared" si="3"/>
        <v>-</v>
      </c>
    </row>
    <row r="242" spans="1:4" s="42" customFormat="1" ht="16.5" customHeight="1">
      <c r="A242" s="25" t="s">
        <v>142</v>
      </c>
      <c r="B242" s="26">
        <v>0</v>
      </c>
      <c r="C242" s="26">
        <v>0</v>
      </c>
      <c r="D242" s="135" t="str">
        <f t="shared" si="3"/>
        <v>-</v>
      </c>
    </row>
    <row r="243" spans="1:4" s="42" customFormat="1" ht="16.5" customHeight="1">
      <c r="A243" s="25" t="s">
        <v>267</v>
      </c>
      <c r="B243" s="26">
        <v>383</v>
      </c>
      <c r="C243" s="26">
        <v>280</v>
      </c>
      <c r="D243" s="135">
        <f t="shared" si="3"/>
        <v>1.3678571428571429</v>
      </c>
    </row>
    <row r="244" spans="1:4" s="42" customFormat="1" ht="16.5" customHeight="1">
      <c r="A244" s="136" t="s">
        <v>268</v>
      </c>
      <c r="B244" s="26"/>
      <c r="C244" s="26">
        <f>SUM(C245:C249)</f>
        <v>0</v>
      </c>
      <c r="D244" s="135" t="str">
        <f t="shared" si="3"/>
        <v>-</v>
      </c>
    </row>
    <row r="245" spans="1:4" s="42" customFormat="1" ht="16.5" customHeight="1">
      <c r="A245" s="25" t="s">
        <v>133</v>
      </c>
      <c r="B245" s="26">
        <v>0</v>
      </c>
      <c r="C245" s="26">
        <v>0</v>
      </c>
      <c r="D245" s="135" t="str">
        <f t="shared" si="3"/>
        <v>-</v>
      </c>
    </row>
    <row r="246" spans="1:4" s="42" customFormat="1" ht="16.5" customHeight="1">
      <c r="A246" s="25" t="s">
        <v>134</v>
      </c>
      <c r="B246" s="26">
        <v>0</v>
      </c>
      <c r="C246" s="26">
        <v>0</v>
      </c>
      <c r="D246" s="135" t="str">
        <f t="shared" si="3"/>
        <v>-</v>
      </c>
    </row>
    <row r="247" spans="1:4" s="42" customFormat="1" ht="16.5" customHeight="1">
      <c r="A247" s="25" t="s">
        <v>135</v>
      </c>
      <c r="B247" s="26">
        <v>0</v>
      </c>
      <c r="C247" s="26">
        <v>0</v>
      </c>
      <c r="D247" s="135" t="str">
        <f t="shared" si="3"/>
        <v>-</v>
      </c>
    </row>
    <row r="248" spans="1:4" s="42" customFormat="1" ht="16.5" customHeight="1">
      <c r="A248" s="25" t="s">
        <v>142</v>
      </c>
      <c r="B248" s="26">
        <v>0</v>
      </c>
      <c r="C248" s="26">
        <v>0</v>
      </c>
      <c r="D248" s="135" t="str">
        <f t="shared" si="3"/>
        <v>-</v>
      </c>
    </row>
    <row r="249" spans="1:4" s="42" customFormat="1" ht="16.5" customHeight="1">
      <c r="A249" s="25" t="s">
        <v>269</v>
      </c>
      <c r="B249" s="26">
        <v>0</v>
      </c>
      <c r="C249" s="26">
        <v>0</v>
      </c>
      <c r="D249" s="135" t="str">
        <f t="shared" si="3"/>
        <v>-</v>
      </c>
    </row>
    <row r="250" spans="1:4" s="42" customFormat="1" ht="16.5" customHeight="1">
      <c r="A250" s="136" t="s">
        <v>270</v>
      </c>
      <c r="B250" s="26">
        <f>SUM(B251:B255)</f>
        <v>5348</v>
      </c>
      <c r="C250" s="26">
        <f>SUM(C251:C255)</f>
        <v>4651</v>
      </c>
      <c r="D250" s="135">
        <f t="shared" si="3"/>
        <v>1.1498602451085789</v>
      </c>
    </row>
    <row r="251" spans="1:4" s="42" customFormat="1" ht="16.5" customHeight="1">
      <c r="A251" s="25" t="s">
        <v>133</v>
      </c>
      <c r="B251" s="26">
        <v>2958</v>
      </c>
      <c r="C251" s="26">
        <v>2421</v>
      </c>
      <c r="D251" s="135">
        <f t="shared" si="3"/>
        <v>1.22180916976456</v>
      </c>
    </row>
    <row r="252" spans="1:4" s="42" customFormat="1" ht="16.5" customHeight="1">
      <c r="A252" s="25" t="s">
        <v>134</v>
      </c>
      <c r="B252" s="26">
        <v>858</v>
      </c>
      <c r="C252" s="26">
        <v>723</v>
      </c>
      <c r="D252" s="135">
        <f t="shared" si="3"/>
        <v>1.1867219917012448</v>
      </c>
    </row>
    <row r="253" spans="1:4" s="42" customFormat="1" ht="16.5" customHeight="1">
      <c r="A253" s="25" t="s">
        <v>135</v>
      </c>
      <c r="B253" s="26">
        <v>0</v>
      </c>
      <c r="C253" s="26">
        <v>0</v>
      </c>
      <c r="D253" s="135" t="str">
        <f t="shared" si="3"/>
        <v>-</v>
      </c>
    </row>
    <row r="254" spans="1:4" s="42" customFormat="1" ht="16.5" customHeight="1">
      <c r="A254" s="25" t="s">
        <v>142</v>
      </c>
      <c r="B254" s="26">
        <v>4</v>
      </c>
      <c r="C254" s="26">
        <v>0</v>
      </c>
      <c r="D254" s="135" t="str">
        <f t="shared" si="3"/>
        <v>-</v>
      </c>
    </row>
    <row r="255" spans="1:4" s="42" customFormat="1" ht="16.5" customHeight="1">
      <c r="A255" s="25" t="s">
        <v>271</v>
      </c>
      <c r="B255" s="26">
        <v>1528</v>
      </c>
      <c r="C255" s="26">
        <v>1507</v>
      </c>
      <c r="D255" s="135">
        <f t="shared" si="3"/>
        <v>1.0139349701393496</v>
      </c>
    </row>
    <row r="256" spans="1:4" s="42" customFormat="1" ht="16.5" customHeight="1">
      <c r="A256" s="136" t="s">
        <v>272</v>
      </c>
      <c r="B256" s="26">
        <f>SUM(B257:B258)</f>
        <v>55847</v>
      </c>
      <c r="C256" s="26">
        <f>SUM(C257:C258)</f>
        <v>57086</v>
      </c>
      <c r="D256" s="135">
        <f t="shared" si="3"/>
        <v>0.9782959044249028</v>
      </c>
    </row>
    <row r="257" spans="1:4" s="42" customFormat="1" ht="16.5" customHeight="1">
      <c r="A257" s="25" t="s">
        <v>273</v>
      </c>
      <c r="B257" s="26">
        <v>84</v>
      </c>
      <c r="C257" s="26">
        <v>78</v>
      </c>
      <c r="D257" s="135">
        <f t="shared" si="3"/>
        <v>1.0769230769230769</v>
      </c>
    </row>
    <row r="258" spans="1:4" s="42" customFormat="1" ht="16.5" customHeight="1">
      <c r="A258" s="25" t="s">
        <v>274</v>
      </c>
      <c r="B258" s="26">
        <v>55763</v>
      </c>
      <c r="C258" s="26">
        <v>57008</v>
      </c>
      <c r="D258" s="135">
        <f t="shared" si="3"/>
        <v>0.9781609598652821</v>
      </c>
    </row>
    <row r="259" spans="1:4" s="42" customFormat="1" ht="16.5" customHeight="1">
      <c r="A259" s="136" t="s">
        <v>275</v>
      </c>
      <c r="B259" s="26"/>
      <c r="C259" s="26">
        <f>SUM(C260,C267,C270,C277,C283,C287,C289,C294)</f>
        <v>0</v>
      </c>
      <c r="D259" s="135" t="str">
        <f t="shared" si="3"/>
        <v>-</v>
      </c>
    </row>
    <row r="260" spans="1:4" s="42" customFormat="1" ht="16.5" customHeight="1">
      <c r="A260" s="136" t="s">
        <v>276</v>
      </c>
      <c r="B260" s="26"/>
      <c r="C260" s="26">
        <f>SUM(C261:C266)</f>
        <v>0</v>
      </c>
      <c r="D260" s="135" t="str">
        <f t="shared" si="3"/>
        <v>-</v>
      </c>
    </row>
    <row r="261" spans="1:4" s="42" customFormat="1" ht="16.5" customHeight="1">
      <c r="A261" s="25" t="s">
        <v>133</v>
      </c>
      <c r="B261" s="26"/>
      <c r="C261" s="26">
        <v>0</v>
      </c>
      <c r="D261" s="135" t="str">
        <f aca="true" t="shared" si="4" ref="D261:D324">IF(C261=0,"-",B261/C261)</f>
        <v>-</v>
      </c>
    </row>
    <row r="262" spans="1:4" s="42" customFormat="1" ht="16.5" customHeight="1">
      <c r="A262" s="25" t="s">
        <v>134</v>
      </c>
      <c r="B262" s="26"/>
      <c r="C262" s="26">
        <v>0</v>
      </c>
      <c r="D262" s="135" t="str">
        <f t="shared" si="4"/>
        <v>-</v>
      </c>
    </row>
    <row r="263" spans="1:4" s="42" customFormat="1" ht="16.5" customHeight="1">
      <c r="A263" s="25" t="s">
        <v>135</v>
      </c>
      <c r="B263" s="26"/>
      <c r="C263" s="26">
        <v>0</v>
      </c>
      <c r="D263" s="135" t="str">
        <f t="shared" si="4"/>
        <v>-</v>
      </c>
    </row>
    <row r="264" spans="1:4" s="42" customFormat="1" ht="16.5" customHeight="1">
      <c r="A264" s="25" t="s">
        <v>260</v>
      </c>
      <c r="B264" s="26"/>
      <c r="C264" s="26">
        <v>0</v>
      </c>
      <c r="D264" s="135" t="str">
        <f t="shared" si="4"/>
        <v>-</v>
      </c>
    </row>
    <row r="265" spans="1:4" s="42" customFormat="1" ht="16.5" customHeight="1">
      <c r="A265" s="25" t="s">
        <v>142</v>
      </c>
      <c r="B265" s="26"/>
      <c r="C265" s="26">
        <v>0</v>
      </c>
      <c r="D265" s="135" t="str">
        <f t="shared" si="4"/>
        <v>-</v>
      </c>
    </row>
    <row r="266" spans="1:4" s="42" customFormat="1" ht="16.5" customHeight="1">
      <c r="A266" s="25" t="s">
        <v>277</v>
      </c>
      <c r="B266" s="26"/>
      <c r="C266" s="26">
        <v>0</v>
      </c>
      <c r="D266" s="135" t="str">
        <f t="shared" si="4"/>
        <v>-</v>
      </c>
    </row>
    <row r="267" spans="1:4" s="42" customFormat="1" ht="16.5" customHeight="1">
      <c r="A267" s="136" t="s">
        <v>278</v>
      </c>
      <c r="B267" s="26"/>
      <c r="C267" s="26">
        <f>SUM(C268:C269)</f>
        <v>0</v>
      </c>
      <c r="D267" s="135" t="str">
        <f t="shared" si="4"/>
        <v>-</v>
      </c>
    </row>
    <row r="268" spans="1:4" s="42" customFormat="1" ht="16.5" customHeight="1">
      <c r="A268" s="25" t="s">
        <v>279</v>
      </c>
      <c r="B268" s="26"/>
      <c r="C268" s="26">
        <v>0</v>
      </c>
      <c r="D268" s="135" t="str">
        <f t="shared" si="4"/>
        <v>-</v>
      </c>
    </row>
    <row r="269" spans="1:4" s="42" customFormat="1" ht="16.5" customHeight="1">
      <c r="A269" s="25" t="s">
        <v>280</v>
      </c>
      <c r="B269" s="26"/>
      <c r="C269" s="26">
        <v>0</v>
      </c>
      <c r="D269" s="135" t="str">
        <f t="shared" si="4"/>
        <v>-</v>
      </c>
    </row>
    <row r="270" spans="1:4" s="42" customFormat="1" ht="16.5" customHeight="1">
      <c r="A270" s="136" t="s">
        <v>281</v>
      </c>
      <c r="B270" s="26"/>
      <c r="C270" s="26">
        <f>SUM(C271:C276)</f>
        <v>0</v>
      </c>
      <c r="D270" s="135" t="str">
        <f t="shared" si="4"/>
        <v>-</v>
      </c>
    </row>
    <row r="271" spans="1:4" s="42" customFormat="1" ht="16.5" customHeight="1">
      <c r="A271" s="25" t="s">
        <v>282</v>
      </c>
      <c r="B271" s="26"/>
      <c r="C271" s="26">
        <v>0</v>
      </c>
      <c r="D271" s="135" t="str">
        <f t="shared" si="4"/>
        <v>-</v>
      </c>
    </row>
    <row r="272" spans="1:4" s="42" customFormat="1" ht="16.5" customHeight="1">
      <c r="A272" s="25" t="s">
        <v>283</v>
      </c>
      <c r="B272" s="26"/>
      <c r="C272" s="26">
        <v>0</v>
      </c>
      <c r="D272" s="135" t="str">
        <f t="shared" si="4"/>
        <v>-</v>
      </c>
    </row>
    <row r="273" spans="1:4" s="42" customFormat="1" ht="16.5" customHeight="1">
      <c r="A273" s="25" t="s">
        <v>284</v>
      </c>
      <c r="B273" s="26"/>
      <c r="C273" s="26">
        <v>0</v>
      </c>
      <c r="D273" s="135" t="str">
        <f t="shared" si="4"/>
        <v>-</v>
      </c>
    </row>
    <row r="274" spans="1:4" s="42" customFormat="1" ht="16.5" customHeight="1">
      <c r="A274" s="25" t="s">
        <v>285</v>
      </c>
      <c r="B274" s="26"/>
      <c r="C274" s="26">
        <v>0</v>
      </c>
      <c r="D274" s="135" t="str">
        <f t="shared" si="4"/>
        <v>-</v>
      </c>
    </row>
    <row r="275" spans="1:4" s="42" customFormat="1" ht="16.5" customHeight="1">
      <c r="A275" s="25" t="s">
        <v>286</v>
      </c>
      <c r="B275" s="26"/>
      <c r="C275" s="26">
        <v>0</v>
      </c>
      <c r="D275" s="135" t="str">
        <f t="shared" si="4"/>
        <v>-</v>
      </c>
    </row>
    <row r="276" spans="1:4" s="42" customFormat="1" ht="16.5" customHeight="1">
      <c r="A276" s="25" t="s">
        <v>287</v>
      </c>
      <c r="B276" s="26"/>
      <c r="C276" s="26">
        <v>0</v>
      </c>
      <c r="D276" s="135" t="str">
        <f t="shared" si="4"/>
        <v>-</v>
      </c>
    </row>
    <row r="277" spans="1:4" s="42" customFormat="1" ht="16.5" customHeight="1">
      <c r="A277" s="136" t="s">
        <v>288</v>
      </c>
      <c r="B277" s="26"/>
      <c r="C277" s="26">
        <f>SUM(C278:C282)</f>
        <v>0</v>
      </c>
      <c r="D277" s="135" t="str">
        <f t="shared" si="4"/>
        <v>-</v>
      </c>
    </row>
    <row r="278" spans="1:4" s="42" customFormat="1" ht="16.5" customHeight="1">
      <c r="A278" s="25" t="s">
        <v>289</v>
      </c>
      <c r="B278" s="26"/>
      <c r="C278" s="26">
        <v>0</v>
      </c>
      <c r="D278" s="135" t="str">
        <f t="shared" si="4"/>
        <v>-</v>
      </c>
    </row>
    <row r="279" spans="1:4" s="42" customFormat="1" ht="16.5" customHeight="1">
      <c r="A279" s="25" t="s">
        <v>290</v>
      </c>
      <c r="B279" s="26"/>
      <c r="C279" s="26">
        <v>0</v>
      </c>
      <c r="D279" s="135" t="str">
        <f t="shared" si="4"/>
        <v>-</v>
      </c>
    </row>
    <row r="280" spans="1:4" s="42" customFormat="1" ht="16.5" customHeight="1">
      <c r="A280" s="25" t="s">
        <v>291</v>
      </c>
      <c r="B280" s="26"/>
      <c r="C280" s="26">
        <v>0</v>
      </c>
      <c r="D280" s="135" t="str">
        <f t="shared" si="4"/>
        <v>-</v>
      </c>
    </row>
    <row r="281" spans="1:4" s="42" customFormat="1" ht="16.5" customHeight="1">
      <c r="A281" s="25" t="s">
        <v>292</v>
      </c>
      <c r="B281" s="26"/>
      <c r="C281" s="26">
        <v>0</v>
      </c>
      <c r="D281" s="135" t="str">
        <f t="shared" si="4"/>
        <v>-</v>
      </c>
    </row>
    <row r="282" spans="1:4" s="42" customFormat="1" ht="16.5" customHeight="1">
      <c r="A282" s="25" t="s">
        <v>293</v>
      </c>
      <c r="B282" s="26"/>
      <c r="C282" s="26">
        <v>0</v>
      </c>
      <c r="D282" s="135" t="str">
        <f t="shared" si="4"/>
        <v>-</v>
      </c>
    </row>
    <row r="283" spans="1:4" s="42" customFormat="1" ht="16.5" customHeight="1">
      <c r="A283" s="136" t="s">
        <v>294</v>
      </c>
      <c r="B283" s="26"/>
      <c r="C283" s="26">
        <f>SUM(C284:C286)</f>
        <v>0</v>
      </c>
      <c r="D283" s="135" t="str">
        <f t="shared" si="4"/>
        <v>-</v>
      </c>
    </row>
    <row r="284" spans="1:4" s="42" customFormat="1" ht="16.5" customHeight="1">
      <c r="A284" s="25" t="s">
        <v>295</v>
      </c>
      <c r="B284" s="26"/>
      <c r="C284" s="26">
        <v>0</v>
      </c>
      <c r="D284" s="135" t="str">
        <f t="shared" si="4"/>
        <v>-</v>
      </c>
    </row>
    <row r="285" spans="1:4" s="42" customFormat="1" ht="16.5" customHeight="1">
      <c r="A285" s="25" t="s">
        <v>296</v>
      </c>
      <c r="B285" s="26"/>
      <c r="C285" s="26">
        <v>0</v>
      </c>
      <c r="D285" s="135" t="str">
        <f t="shared" si="4"/>
        <v>-</v>
      </c>
    </row>
    <row r="286" spans="1:4" s="42" customFormat="1" ht="16.5" customHeight="1">
      <c r="A286" s="25" t="s">
        <v>297</v>
      </c>
      <c r="B286" s="26"/>
      <c r="C286" s="26">
        <v>0</v>
      </c>
      <c r="D286" s="135" t="str">
        <f t="shared" si="4"/>
        <v>-</v>
      </c>
    </row>
    <row r="287" spans="1:4" s="42" customFormat="1" ht="16.5" customHeight="1">
      <c r="A287" s="136" t="s">
        <v>298</v>
      </c>
      <c r="B287" s="26"/>
      <c r="C287" s="26">
        <f>C288</f>
        <v>0</v>
      </c>
      <c r="D287" s="135" t="str">
        <f t="shared" si="4"/>
        <v>-</v>
      </c>
    </row>
    <row r="288" spans="1:4" s="42" customFormat="1" ht="16.5" customHeight="1">
      <c r="A288" s="25" t="s">
        <v>299</v>
      </c>
      <c r="B288" s="26"/>
      <c r="C288" s="26">
        <v>0</v>
      </c>
      <c r="D288" s="135" t="str">
        <f t="shared" si="4"/>
        <v>-</v>
      </c>
    </row>
    <row r="289" spans="1:4" s="42" customFormat="1" ht="16.5" customHeight="1">
      <c r="A289" s="136" t="s">
        <v>300</v>
      </c>
      <c r="B289" s="26"/>
      <c r="C289" s="26">
        <f>SUM(C290:C293)</f>
        <v>0</v>
      </c>
      <c r="D289" s="135" t="str">
        <f t="shared" si="4"/>
        <v>-</v>
      </c>
    </row>
    <row r="290" spans="1:4" s="42" customFormat="1" ht="16.5" customHeight="1">
      <c r="A290" s="25" t="s">
        <v>301</v>
      </c>
      <c r="B290" s="26"/>
      <c r="C290" s="26">
        <v>0</v>
      </c>
      <c r="D290" s="135" t="str">
        <f t="shared" si="4"/>
        <v>-</v>
      </c>
    </row>
    <row r="291" spans="1:4" s="42" customFormat="1" ht="16.5" customHeight="1">
      <c r="A291" s="25" t="s">
        <v>302</v>
      </c>
      <c r="B291" s="26"/>
      <c r="C291" s="26">
        <v>0</v>
      </c>
      <c r="D291" s="135" t="str">
        <f t="shared" si="4"/>
        <v>-</v>
      </c>
    </row>
    <row r="292" spans="1:4" s="42" customFormat="1" ht="16.5" customHeight="1">
      <c r="A292" s="25" t="s">
        <v>303</v>
      </c>
      <c r="B292" s="26"/>
      <c r="C292" s="26">
        <v>0</v>
      </c>
      <c r="D292" s="135" t="str">
        <f t="shared" si="4"/>
        <v>-</v>
      </c>
    </row>
    <row r="293" spans="1:4" s="42" customFormat="1" ht="16.5" customHeight="1">
      <c r="A293" s="25" t="s">
        <v>304</v>
      </c>
      <c r="B293" s="26"/>
      <c r="C293" s="26">
        <v>0</v>
      </c>
      <c r="D293" s="135" t="str">
        <f t="shared" si="4"/>
        <v>-</v>
      </c>
    </row>
    <row r="294" spans="1:4" s="42" customFormat="1" ht="16.5" customHeight="1">
      <c r="A294" s="136" t="s">
        <v>305</v>
      </c>
      <c r="B294" s="26"/>
      <c r="C294" s="26">
        <f>C295</f>
        <v>0</v>
      </c>
      <c r="D294" s="135" t="str">
        <f t="shared" si="4"/>
        <v>-</v>
      </c>
    </row>
    <row r="295" spans="1:4" s="42" customFormat="1" ht="16.5" customHeight="1">
      <c r="A295" s="25" t="s">
        <v>306</v>
      </c>
      <c r="B295" s="26"/>
      <c r="C295" s="26">
        <v>0</v>
      </c>
      <c r="D295" s="135" t="str">
        <f t="shared" si="4"/>
        <v>-</v>
      </c>
    </row>
    <row r="296" spans="1:4" s="42" customFormat="1" ht="16.5" customHeight="1">
      <c r="A296" s="136" t="s">
        <v>307</v>
      </c>
      <c r="B296" s="26">
        <f>SUM(B297,B299,B301,B303,B313)</f>
        <v>6391</v>
      </c>
      <c r="C296" s="26">
        <f>SUM(C297,C299,C301,C303,C313)</f>
        <v>7633</v>
      </c>
      <c r="D296" s="135">
        <f t="shared" si="4"/>
        <v>0.8372854709812656</v>
      </c>
    </row>
    <row r="297" spans="1:4" s="42" customFormat="1" ht="16.5" customHeight="1">
      <c r="A297" s="136" t="s">
        <v>308</v>
      </c>
      <c r="B297" s="26"/>
      <c r="C297" s="26">
        <f>C298</f>
        <v>0</v>
      </c>
      <c r="D297" s="135" t="str">
        <f t="shared" si="4"/>
        <v>-</v>
      </c>
    </row>
    <row r="298" spans="1:4" s="42" customFormat="1" ht="16.5" customHeight="1">
      <c r="A298" s="25" t="s">
        <v>309</v>
      </c>
      <c r="B298" s="26"/>
      <c r="C298" s="26">
        <v>0</v>
      </c>
      <c r="D298" s="135" t="str">
        <f t="shared" si="4"/>
        <v>-</v>
      </c>
    </row>
    <row r="299" spans="1:4" s="42" customFormat="1" ht="16.5" customHeight="1">
      <c r="A299" s="136" t="s">
        <v>310</v>
      </c>
      <c r="B299" s="26"/>
      <c r="C299" s="26">
        <f>C300</f>
        <v>0</v>
      </c>
      <c r="D299" s="135" t="str">
        <f t="shared" si="4"/>
        <v>-</v>
      </c>
    </row>
    <row r="300" spans="1:4" s="42" customFormat="1" ht="16.5" customHeight="1">
      <c r="A300" s="25" t="s">
        <v>311</v>
      </c>
      <c r="B300" s="26"/>
      <c r="C300" s="26">
        <v>0</v>
      </c>
      <c r="D300" s="135" t="str">
        <f t="shared" si="4"/>
        <v>-</v>
      </c>
    </row>
    <row r="301" spans="1:4" s="42" customFormat="1" ht="16.5" customHeight="1">
      <c r="A301" s="136" t="s">
        <v>312</v>
      </c>
      <c r="B301" s="26"/>
      <c r="C301" s="26">
        <f>C302</f>
        <v>0</v>
      </c>
      <c r="D301" s="135" t="str">
        <f t="shared" si="4"/>
        <v>-</v>
      </c>
    </row>
    <row r="302" spans="1:4" s="42" customFormat="1" ht="16.5" customHeight="1">
      <c r="A302" s="25" t="s">
        <v>313</v>
      </c>
      <c r="B302" s="26"/>
      <c r="C302" s="26">
        <v>0</v>
      </c>
      <c r="D302" s="135" t="str">
        <f t="shared" si="4"/>
        <v>-</v>
      </c>
    </row>
    <row r="303" spans="1:4" s="42" customFormat="1" ht="16.5" customHeight="1">
      <c r="A303" s="136" t="s">
        <v>314</v>
      </c>
      <c r="B303" s="26">
        <f>SUM(B304:B312)</f>
        <v>4793</v>
      </c>
      <c r="C303" s="26">
        <f>SUM(C304:C312)</f>
        <v>6067</v>
      </c>
      <c r="D303" s="135">
        <f t="shared" si="4"/>
        <v>0.7900115378275919</v>
      </c>
    </row>
    <row r="304" spans="1:4" s="42" customFormat="1" ht="16.5" customHeight="1">
      <c r="A304" s="25" t="s">
        <v>315</v>
      </c>
      <c r="B304" s="26">
        <v>247</v>
      </c>
      <c r="C304" s="26">
        <v>248</v>
      </c>
      <c r="D304" s="135">
        <f t="shared" si="4"/>
        <v>0.9959677419354839</v>
      </c>
    </row>
    <row r="305" spans="1:4" s="42" customFormat="1" ht="16.5" customHeight="1">
      <c r="A305" s="25" t="s">
        <v>316</v>
      </c>
      <c r="B305" s="26">
        <v>0</v>
      </c>
      <c r="C305" s="26">
        <v>0</v>
      </c>
      <c r="D305" s="135" t="str">
        <f t="shared" si="4"/>
        <v>-</v>
      </c>
    </row>
    <row r="306" spans="1:4" s="42" customFormat="1" ht="16.5" customHeight="1">
      <c r="A306" s="25" t="s">
        <v>317</v>
      </c>
      <c r="B306" s="26">
        <v>3450</v>
      </c>
      <c r="C306" s="26">
        <v>4699</v>
      </c>
      <c r="D306" s="135">
        <f t="shared" si="4"/>
        <v>0.7341987656948287</v>
      </c>
    </row>
    <row r="307" spans="1:4" s="42" customFormat="1" ht="16.5" customHeight="1">
      <c r="A307" s="25" t="s">
        <v>318</v>
      </c>
      <c r="B307" s="26">
        <v>0</v>
      </c>
      <c r="C307" s="26">
        <v>0</v>
      </c>
      <c r="D307" s="135" t="str">
        <f t="shared" si="4"/>
        <v>-</v>
      </c>
    </row>
    <row r="308" spans="1:4" s="42" customFormat="1" ht="16.5" customHeight="1">
      <c r="A308" s="25" t="s">
        <v>319</v>
      </c>
      <c r="B308" s="26">
        <v>68</v>
      </c>
      <c r="C308" s="26">
        <v>58</v>
      </c>
      <c r="D308" s="135">
        <f t="shared" si="4"/>
        <v>1.1724137931034482</v>
      </c>
    </row>
    <row r="309" spans="1:4" s="42" customFormat="1" ht="16.5" customHeight="1">
      <c r="A309" s="25" t="s">
        <v>320</v>
      </c>
      <c r="B309" s="26">
        <v>174</v>
      </c>
      <c r="C309" s="26">
        <v>207</v>
      </c>
      <c r="D309" s="135">
        <f t="shared" si="4"/>
        <v>0.8405797101449275</v>
      </c>
    </row>
    <row r="310" spans="1:4" s="42" customFormat="1" ht="16.5" customHeight="1">
      <c r="A310" s="25" t="s">
        <v>321</v>
      </c>
      <c r="B310" s="26">
        <v>635</v>
      </c>
      <c r="C310" s="26">
        <v>599</v>
      </c>
      <c r="D310" s="135">
        <f t="shared" si="4"/>
        <v>1.0601001669449082</v>
      </c>
    </row>
    <row r="311" spans="1:4" s="42" customFormat="1" ht="16.5" customHeight="1">
      <c r="A311" s="137" t="s">
        <v>322</v>
      </c>
      <c r="B311" s="26"/>
      <c r="C311" s="26"/>
      <c r="D311" s="135" t="str">
        <f t="shared" si="4"/>
        <v>-</v>
      </c>
    </row>
    <row r="312" spans="1:4" s="42" customFormat="1" ht="16.5" customHeight="1">
      <c r="A312" s="25" t="s">
        <v>323</v>
      </c>
      <c r="B312" s="26">
        <v>219</v>
      </c>
      <c r="C312" s="26">
        <v>256</v>
      </c>
      <c r="D312" s="135">
        <f t="shared" si="4"/>
        <v>0.85546875</v>
      </c>
    </row>
    <row r="313" spans="1:4" s="42" customFormat="1" ht="16.5" customHeight="1">
      <c r="A313" s="136" t="s">
        <v>324</v>
      </c>
      <c r="B313" s="26">
        <f>B314</f>
        <v>1598</v>
      </c>
      <c r="C313" s="26">
        <f>C314</f>
        <v>1566</v>
      </c>
      <c r="D313" s="135">
        <f t="shared" si="4"/>
        <v>1.0204342273307792</v>
      </c>
    </row>
    <row r="314" spans="1:4" s="42" customFormat="1" ht="16.5" customHeight="1">
      <c r="A314" s="25" t="s">
        <v>325</v>
      </c>
      <c r="B314" s="26">
        <v>1598</v>
      </c>
      <c r="C314" s="26">
        <v>1566</v>
      </c>
      <c r="D314" s="135">
        <f t="shared" si="4"/>
        <v>1.0204342273307792</v>
      </c>
    </row>
    <row r="315" spans="1:4" s="42" customFormat="1" ht="16.5" customHeight="1">
      <c r="A315" s="136" t="s">
        <v>326</v>
      </c>
      <c r="B315" s="26">
        <f>SUM(B316,B326,B348,B355,B367,B376,B390,B399,B408,B416,B424,B433)</f>
        <v>208129</v>
      </c>
      <c r="C315" s="26">
        <f>SUM(C316,C326,C348,C355,C367,C376,C390,C399,C408,C416,C424,C433)</f>
        <v>227093</v>
      </c>
      <c r="D315" s="135">
        <f t="shared" si="4"/>
        <v>0.9164923621599961</v>
      </c>
    </row>
    <row r="316" spans="1:4" s="42" customFormat="1" ht="16.5" customHeight="1">
      <c r="A316" s="136" t="s">
        <v>327</v>
      </c>
      <c r="B316" s="26">
        <f>SUM(B317:B325)</f>
        <v>11630</v>
      </c>
      <c r="C316" s="26">
        <f>SUM(C317:C325)</f>
        <v>10849</v>
      </c>
      <c r="D316" s="135">
        <f t="shared" si="4"/>
        <v>1.071988201677574</v>
      </c>
    </row>
    <row r="317" spans="1:4" s="42" customFormat="1" ht="16.5" customHeight="1">
      <c r="A317" s="25" t="s">
        <v>328</v>
      </c>
      <c r="B317" s="26">
        <v>1212</v>
      </c>
      <c r="C317" s="26">
        <v>1216</v>
      </c>
      <c r="D317" s="135">
        <f t="shared" si="4"/>
        <v>0.9967105263157895</v>
      </c>
    </row>
    <row r="318" spans="1:4" s="42" customFormat="1" ht="16.5" customHeight="1">
      <c r="A318" s="25" t="s">
        <v>329</v>
      </c>
      <c r="B318" s="26">
        <v>160</v>
      </c>
      <c r="C318" s="26">
        <v>169</v>
      </c>
      <c r="D318" s="135">
        <f t="shared" si="4"/>
        <v>0.9467455621301775</v>
      </c>
    </row>
    <row r="319" spans="1:4" s="42" customFormat="1" ht="16.5" customHeight="1">
      <c r="A319" s="25" t="s">
        <v>330</v>
      </c>
      <c r="B319" s="26">
        <v>8616</v>
      </c>
      <c r="C319" s="26">
        <v>7581</v>
      </c>
      <c r="D319" s="135">
        <f t="shared" si="4"/>
        <v>1.1365255243371586</v>
      </c>
    </row>
    <row r="320" spans="1:4" s="42" customFormat="1" ht="16.5" customHeight="1">
      <c r="A320" s="25" t="s">
        <v>331</v>
      </c>
      <c r="B320" s="26">
        <v>159</v>
      </c>
      <c r="C320" s="26">
        <v>142</v>
      </c>
      <c r="D320" s="135">
        <f t="shared" si="4"/>
        <v>1.119718309859155</v>
      </c>
    </row>
    <row r="321" spans="1:4" s="42" customFormat="1" ht="16.5" customHeight="1">
      <c r="A321" s="25" t="s">
        <v>332</v>
      </c>
      <c r="B321" s="26">
        <v>0</v>
      </c>
      <c r="C321" s="26">
        <v>0</v>
      </c>
      <c r="D321" s="135" t="str">
        <f t="shared" si="4"/>
        <v>-</v>
      </c>
    </row>
    <row r="322" spans="1:4" s="42" customFormat="1" ht="16.5" customHeight="1">
      <c r="A322" s="25" t="s">
        <v>333</v>
      </c>
      <c r="B322" s="26">
        <v>1099</v>
      </c>
      <c r="C322" s="26">
        <v>1333</v>
      </c>
      <c r="D322" s="135">
        <f t="shared" si="4"/>
        <v>0.8244561140285072</v>
      </c>
    </row>
    <row r="323" spans="1:4" s="42" customFormat="1" ht="16.5" customHeight="1">
      <c r="A323" s="25" t="s">
        <v>334</v>
      </c>
      <c r="B323" s="26">
        <v>8</v>
      </c>
      <c r="C323" s="26">
        <v>0</v>
      </c>
      <c r="D323" s="135" t="str">
        <f t="shared" si="4"/>
        <v>-</v>
      </c>
    </row>
    <row r="324" spans="1:4" s="42" customFormat="1" ht="16.5" customHeight="1">
      <c r="A324" s="25" t="s">
        <v>335</v>
      </c>
      <c r="B324" s="26">
        <v>3</v>
      </c>
      <c r="C324" s="26">
        <v>24</v>
      </c>
      <c r="D324" s="135">
        <f t="shared" si="4"/>
        <v>0.125</v>
      </c>
    </row>
    <row r="325" spans="1:4" s="42" customFormat="1" ht="16.5" customHeight="1">
      <c r="A325" s="25" t="s">
        <v>336</v>
      </c>
      <c r="B325" s="26">
        <v>373</v>
      </c>
      <c r="C325" s="26">
        <v>384</v>
      </c>
      <c r="D325" s="135">
        <f aca="true" t="shared" si="5" ref="D325:D388">IF(C325=0,"-",B325/C325)</f>
        <v>0.9713541666666666</v>
      </c>
    </row>
    <row r="326" spans="1:4" s="42" customFormat="1" ht="16.5" customHeight="1">
      <c r="A326" s="136" t="s">
        <v>337</v>
      </c>
      <c r="B326" s="26">
        <f>SUM(B327:B347)</f>
        <v>150509</v>
      </c>
      <c r="C326" s="26">
        <f>SUM(C327:C347)</f>
        <v>128558</v>
      </c>
      <c r="D326" s="135">
        <f t="shared" si="5"/>
        <v>1.170747833662627</v>
      </c>
    </row>
    <row r="327" spans="1:4" s="42" customFormat="1" ht="16.5" customHeight="1">
      <c r="A327" s="25" t="s">
        <v>133</v>
      </c>
      <c r="B327" s="26">
        <v>57877</v>
      </c>
      <c r="C327" s="26">
        <v>55731</v>
      </c>
      <c r="D327" s="135">
        <f t="shared" si="5"/>
        <v>1.038506396798909</v>
      </c>
    </row>
    <row r="328" spans="1:4" s="42" customFormat="1" ht="16.5" customHeight="1">
      <c r="A328" s="25" t="s">
        <v>134</v>
      </c>
      <c r="B328" s="26">
        <v>34737</v>
      </c>
      <c r="C328" s="26">
        <v>27683</v>
      </c>
      <c r="D328" s="135">
        <f t="shared" si="5"/>
        <v>1.254813423400643</v>
      </c>
    </row>
    <row r="329" spans="1:4" s="42" customFormat="1" ht="16.5" customHeight="1">
      <c r="A329" s="25" t="s">
        <v>135</v>
      </c>
      <c r="B329" s="26">
        <v>0</v>
      </c>
      <c r="C329" s="26">
        <v>0</v>
      </c>
      <c r="D329" s="135" t="str">
        <f t="shared" si="5"/>
        <v>-</v>
      </c>
    </row>
    <row r="330" spans="1:4" s="42" customFormat="1" ht="16.5" customHeight="1">
      <c r="A330" s="25" t="s">
        <v>338</v>
      </c>
      <c r="B330" s="26">
        <v>4531</v>
      </c>
      <c r="C330" s="26">
        <v>3087</v>
      </c>
      <c r="D330" s="135">
        <f t="shared" si="5"/>
        <v>1.4677680596047944</v>
      </c>
    </row>
    <row r="331" spans="1:4" s="42" customFormat="1" ht="16.5" customHeight="1">
      <c r="A331" s="25" t="s">
        <v>339</v>
      </c>
      <c r="B331" s="26">
        <v>76</v>
      </c>
      <c r="C331" s="26">
        <v>30</v>
      </c>
      <c r="D331" s="135">
        <f t="shared" si="5"/>
        <v>2.533333333333333</v>
      </c>
    </row>
    <row r="332" spans="1:4" s="42" customFormat="1" ht="16.5" customHeight="1">
      <c r="A332" s="25" t="s">
        <v>340</v>
      </c>
      <c r="B332" s="26">
        <v>110</v>
      </c>
      <c r="C332" s="26">
        <v>120</v>
      </c>
      <c r="D332" s="135">
        <f t="shared" si="5"/>
        <v>0.9166666666666666</v>
      </c>
    </row>
    <row r="333" spans="1:4" s="42" customFormat="1" ht="16.5" customHeight="1">
      <c r="A333" s="25" t="s">
        <v>341</v>
      </c>
      <c r="B333" s="26">
        <v>1598</v>
      </c>
      <c r="C333" s="26">
        <v>28</v>
      </c>
      <c r="D333" s="135">
        <f t="shared" si="5"/>
        <v>57.07142857142857</v>
      </c>
    </row>
    <row r="334" spans="1:4" s="42" customFormat="1" ht="16.5" customHeight="1">
      <c r="A334" s="25" t="s">
        <v>342</v>
      </c>
      <c r="B334" s="26">
        <v>1663</v>
      </c>
      <c r="C334" s="26">
        <v>1618</v>
      </c>
      <c r="D334" s="135">
        <f t="shared" si="5"/>
        <v>1.0278121137206429</v>
      </c>
    </row>
    <row r="335" spans="1:4" s="42" customFormat="1" ht="16.5" customHeight="1">
      <c r="A335" s="25" t="s">
        <v>343</v>
      </c>
      <c r="B335" s="26">
        <v>0</v>
      </c>
      <c r="C335" s="26">
        <v>0</v>
      </c>
      <c r="D335" s="135" t="str">
        <f t="shared" si="5"/>
        <v>-</v>
      </c>
    </row>
    <row r="336" spans="1:4" s="42" customFormat="1" ht="16.5" customHeight="1">
      <c r="A336" s="25" t="s">
        <v>344</v>
      </c>
      <c r="B336" s="26">
        <v>27</v>
      </c>
      <c r="C336" s="26">
        <v>116</v>
      </c>
      <c r="D336" s="135">
        <f t="shared" si="5"/>
        <v>0.23275862068965517</v>
      </c>
    </row>
    <row r="337" spans="1:4" s="42" customFormat="1" ht="16.5" customHeight="1">
      <c r="A337" s="25" t="s">
        <v>345</v>
      </c>
      <c r="B337" s="26">
        <v>1549</v>
      </c>
      <c r="C337" s="26">
        <v>1118</v>
      </c>
      <c r="D337" s="135">
        <f t="shared" si="5"/>
        <v>1.385509838998211</v>
      </c>
    </row>
    <row r="338" spans="1:4" s="42" customFormat="1" ht="16.5" customHeight="1">
      <c r="A338" s="25" t="s">
        <v>346</v>
      </c>
      <c r="B338" s="26">
        <v>24750</v>
      </c>
      <c r="C338" s="26">
        <v>21041</v>
      </c>
      <c r="D338" s="135">
        <f t="shared" si="5"/>
        <v>1.1762748918777626</v>
      </c>
    </row>
    <row r="339" spans="1:4" s="42" customFormat="1" ht="16.5" customHeight="1">
      <c r="A339" s="25" t="s">
        <v>347</v>
      </c>
      <c r="B339" s="26">
        <v>10</v>
      </c>
      <c r="C339" s="26">
        <v>0</v>
      </c>
      <c r="D339" s="135" t="str">
        <f t="shared" si="5"/>
        <v>-</v>
      </c>
    </row>
    <row r="340" spans="1:4" s="42" customFormat="1" ht="16.5" customHeight="1">
      <c r="A340" s="25" t="s">
        <v>348</v>
      </c>
      <c r="B340" s="26">
        <v>196</v>
      </c>
      <c r="C340" s="26">
        <v>197</v>
      </c>
      <c r="D340" s="135">
        <f t="shared" si="5"/>
        <v>0.9949238578680203</v>
      </c>
    </row>
    <row r="341" spans="1:4" s="42" customFormat="1" ht="16.5" customHeight="1">
      <c r="A341" s="25" t="s">
        <v>349</v>
      </c>
      <c r="B341" s="26">
        <v>578</v>
      </c>
      <c r="C341" s="26">
        <v>636</v>
      </c>
      <c r="D341" s="135">
        <f t="shared" si="5"/>
        <v>0.9088050314465409</v>
      </c>
    </row>
    <row r="342" spans="1:4" s="42" customFormat="1" ht="16.5" customHeight="1">
      <c r="A342" s="25" t="s">
        <v>350</v>
      </c>
      <c r="B342" s="26">
        <v>110</v>
      </c>
      <c r="C342" s="26">
        <v>0</v>
      </c>
      <c r="D342" s="135" t="str">
        <f t="shared" si="5"/>
        <v>-</v>
      </c>
    </row>
    <row r="343" spans="1:4" s="42" customFormat="1" ht="16.5" customHeight="1">
      <c r="A343" s="25" t="s">
        <v>351</v>
      </c>
      <c r="B343" s="26">
        <v>2207</v>
      </c>
      <c r="C343" s="26">
        <v>1176</v>
      </c>
      <c r="D343" s="135">
        <f t="shared" si="5"/>
        <v>1.876700680272109</v>
      </c>
    </row>
    <row r="344" spans="1:4" s="42" customFormat="1" ht="16.5" customHeight="1">
      <c r="A344" s="25" t="s">
        <v>352</v>
      </c>
      <c r="B344" s="26">
        <v>26</v>
      </c>
      <c r="C344" s="26">
        <v>73</v>
      </c>
      <c r="D344" s="135">
        <f t="shared" si="5"/>
        <v>0.3561643835616438</v>
      </c>
    </row>
    <row r="345" spans="1:4" s="42" customFormat="1" ht="16.5" customHeight="1">
      <c r="A345" s="25" t="s">
        <v>176</v>
      </c>
      <c r="B345" s="26">
        <v>1743</v>
      </c>
      <c r="C345" s="26">
        <v>1497</v>
      </c>
      <c r="D345" s="135">
        <f t="shared" si="5"/>
        <v>1.1643286573146292</v>
      </c>
    </row>
    <row r="346" spans="1:4" s="42" customFormat="1" ht="16.5" customHeight="1">
      <c r="A346" s="25" t="s">
        <v>142</v>
      </c>
      <c r="B346" s="26">
        <v>41</v>
      </c>
      <c r="C346" s="26">
        <v>390</v>
      </c>
      <c r="D346" s="135">
        <f t="shared" si="5"/>
        <v>0.10512820512820513</v>
      </c>
    </row>
    <row r="347" spans="1:4" s="42" customFormat="1" ht="16.5" customHeight="1">
      <c r="A347" s="25" t="s">
        <v>353</v>
      </c>
      <c r="B347" s="26">
        <v>18680</v>
      </c>
      <c r="C347" s="26">
        <v>14017</v>
      </c>
      <c r="D347" s="135">
        <f t="shared" si="5"/>
        <v>1.3326674752086751</v>
      </c>
    </row>
    <row r="348" spans="1:4" s="42" customFormat="1" ht="16.5" customHeight="1">
      <c r="A348" s="136" t="s">
        <v>354</v>
      </c>
      <c r="B348" s="26">
        <f>SUM(B349:B354)</f>
        <v>312</v>
      </c>
      <c r="C348" s="26">
        <f>SUM(C349:C354)</f>
        <v>585</v>
      </c>
      <c r="D348" s="135">
        <f t="shared" si="5"/>
        <v>0.5333333333333333</v>
      </c>
    </row>
    <row r="349" spans="1:4" s="42" customFormat="1" ht="16.5" customHeight="1">
      <c r="A349" s="25" t="s">
        <v>133</v>
      </c>
      <c r="B349" s="26">
        <v>159</v>
      </c>
      <c r="C349" s="26">
        <v>324</v>
      </c>
      <c r="D349" s="135">
        <f t="shared" si="5"/>
        <v>0.49074074074074076</v>
      </c>
    </row>
    <row r="350" spans="1:4" s="42" customFormat="1" ht="16.5" customHeight="1">
      <c r="A350" s="25" t="s">
        <v>134</v>
      </c>
      <c r="B350" s="26">
        <v>153</v>
      </c>
      <c r="C350" s="26">
        <v>235</v>
      </c>
      <c r="D350" s="135">
        <f t="shared" si="5"/>
        <v>0.6510638297872341</v>
      </c>
    </row>
    <row r="351" spans="1:4" s="42" customFormat="1" ht="16.5" customHeight="1">
      <c r="A351" s="25" t="s">
        <v>135</v>
      </c>
      <c r="B351" s="26">
        <v>0</v>
      </c>
      <c r="C351" s="26">
        <v>0</v>
      </c>
      <c r="D351" s="135" t="str">
        <f t="shared" si="5"/>
        <v>-</v>
      </c>
    </row>
    <row r="352" spans="1:4" s="42" customFormat="1" ht="16.5" customHeight="1">
      <c r="A352" s="25" t="s">
        <v>355</v>
      </c>
      <c r="B352" s="26">
        <v>0</v>
      </c>
      <c r="C352" s="26">
        <v>0</v>
      </c>
      <c r="D352" s="135" t="str">
        <f t="shared" si="5"/>
        <v>-</v>
      </c>
    </row>
    <row r="353" spans="1:4" s="42" customFormat="1" ht="16.5" customHeight="1">
      <c r="A353" s="25" t="s">
        <v>142</v>
      </c>
      <c r="B353" s="26">
        <v>0</v>
      </c>
      <c r="C353" s="26">
        <v>0</v>
      </c>
      <c r="D353" s="135" t="str">
        <f t="shared" si="5"/>
        <v>-</v>
      </c>
    </row>
    <row r="354" spans="1:4" s="42" customFormat="1" ht="16.5" customHeight="1">
      <c r="A354" s="25" t="s">
        <v>356</v>
      </c>
      <c r="B354" s="26">
        <v>0</v>
      </c>
      <c r="C354" s="26">
        <v>26</v>
      </c>
      <c r="D354" s="135">
        <f t="shared" si="5"/>
        <v>0</v>
      </c>
    </row>
    <row r="355" spans="1:4" s="42" customFormat="1" ht="16.5" customHeight="1">
      <c r="A355" s="136" t="s">
        <v>357</v>
      </c>
      <c r="B355" s="26">
        <f>SUM(B356:B366)</f>
        <v>7746</v>
      </c>
      <c r="C355" s="26">
        <f>SUM(C356:C366)</f>
        <v>24113</v>
      </c>
      <c r="D355" s="135">
        <f t="shared" si="5"/>
        <v>0.3212375067391034</v>
      </c>
    </row>
    <row r="356" spans="1:4" s="42" customFormat="1" ht="16.5" customHeight="1">
      <c r="A356" s="25" t="s">
        <v>133</v>
      </c>
      <c r="B356" s="26">
        <v>4147</v>
      </c>
      <c r="C356" s="26">
        <v>13822</v>
      </c>
      <c r="D356" s="135">
        <f t="shared" si="5"/>
        <v>0.30002893937201564</v>
      </c>
    </row>
    <row r="357" spans="1:4" s="42" customFormat="1" ht="16.5" customHeight="1">
      <c r="A357" s="25" t="s">
        <v>134</v>
      </c>
      <c r="B357" s="26">
        <v>2644</v>
      </c>
      <c r="C357" s="26">
        <v>5780</v>
      </c>
      <c r="D357" s="135">
        <f t="shared" si="5"/>
        <v>0.457439446366782</v>
      </c>
    </row>
    <row r="358" spans="1:4" s="42" customFormat="1" ht="16.5" customHeight="1">
      <c r="A358" s="25" t="s">
        <v>135</v>
      </c>
      <c r="B358" s="26">
        <v>0</v>
      </c>
      <c r="C358" s="26">
        <v>5</v>
      </c>
      <c r="D358" s="135">
        <f t="shared" si="5"/>
        <v>0</v>
      </c>
    </row>
    <row r="359" spans="1:4" s="42" customFormat="1" ht="16.5" customHeight="1">
      <c r="A359" s="25" t="s">
        <v>358</v>
      </c>
      <c r="B359" s="26">
        <v>0</v>
      </c>
      <c r="C359" s="26">
        <v>290</v>
      </c>
      <c r="D359" s="135">
        <f t="shared" si="5"/>
        <v>0</v>
      </c>
    </row>
    <row r="360" spans="1:4" s="42" customFormat="1" ht="16.5" customHeight="1">
      <c r="A360" s="25" t="s">
        <v>359</v>
      </c>
      <c r="B360" s="26">
        <v>0</v>
      </c>
      <c r="C360" s="26">
        <v>27</v>
      </c>
      <c r="D360" s="135">
        <f t="shared" si="5"/>
        <v>0</v>
      </c>
    </row>
    <row r="361" spans="1:4" s="42" customFormat="1" ht="16.5" customHeight="1">
      <c r="A361" s="25" t="s">
        <v>360</v>
      </c>
      <c r="B361" s="26">
        <v>60</v>
      </c>
      <c r="C361" s="26">
        <v>20</v>
      </c>
      <c r="D361" s="135">
        <f t="shared" si="5"/>
        <v>3</v>
      </c>
    </row>
    <row r="362" spans="1:4" s="42" customFormat="1" ht="16.5" customHeight="1">
      <c r="A362" s="25" t="s">
        <v>361</v>
      </c>
      <c r="B362" s="26">
        <v>0</v>
      </c>
      <c r="C362" s="26">
        <v>250</v>
      </c>
      <c r="D362" s="135">
        <f t="shared" si="5"/>
        <v>0</v>
      </c>
    </row>
    <row r="363" spans="1:4" s="42" customFormat="1" ht="16.5" customHeight="1">
      <c r="A363" s="25" t="s">
        <v>362</v>
      </c>
      <c r="B363" s="26">
        <v>0</v>
      </c>
      <c r="C363" s="26">
        <v>57</v>
      </c>
      <c r="D363" s="135">
        <f t="shared" si="5"/>
        <v>0</v>
      </c>
    </row>
    <row r="364" spans="1:4" s="42" customFormat="1" ht="16.5" customHeight="1">
      <c r="A364" s="25" t="s">
        <v>363</v>
      </c>
      <c r="B364" s="26">
        <v>0</v>
      </c>
      <c r="C364" s="26">
        <v>15</v>
      </c>
      <c r="D364" s="135">
        <f t="shared" si="5"/>
        <v>0</v>
      </c>
    </row>
    <row r="365" spans="1:4" s="42" customFormat="1" ht="16.5" customHeight="1">
      <c r="A365" s="25" t="s">
        <v>142</v>
      </c>
      <c r="B365" s="26">
        <v>0</v>
      </c>
      <c r="C365" s="26">
        <v>2</v>
      </c>
      <c r="D365" s="135">
        <f t="shared" si="5"/>
        <v>0</v>
      </c>
    </row>
    <row r="366" spans="1:4" s="42" customFormat="1" ht="16.5" customHeight="1">
      <c r="A366" s="25" t="s">
        <v>364</v>
      </c>
      <c r="B366" s="26">
        <v>895</v>
      </c>
      <c r="C366" s="26">
        <v>3845</v>
      </c>
      <c r="D366" s="135">
        <f t="shared" si="5"/>
        <v>0.23276983094928477</v>
      </c>
    </row>
    <row r="367" spans="1:4" s="42" customFormat="1" ht="16.5" customHeight="1">
      <c r="A367" s="136" t="s">
        <v>365</v>
      </c>
      <c r="B367" s="26">
        <f>SUM(B368:B375)</f>
        <v>10516</v>
      </c>
      <c r="C367" s="26">
        <f>SUM(C368:C375)</f>
        <v>29507</v>
      </c>
      <c r="D367" s="135">
        <f t="shared" si="5"/>
        <v>0.3563900091503711</v>
      </c>
    </row>
    <row r="368" spans="1:4" s="42" customFormat="1" ht="16.5" customHeight="1">
      <c r="A368" s="25" t="s">
        <v>133</v>
      </c>
      <c r="B368" s="26">
        <v>4211</v>
      </c>
      <c r="C368" s="26">
        <v>19233</v>
      </c>
      <c r="D368" s="135">
        <f t="shared" si="5"/>
        <v>0.21894660219414547</v>
      </c>
    </row>
    <row r="369" spans="1:4" s="42" customFormat="1" ht="16.5" customHeight="1">
      <c r="A369" s="25" t="s">
        <v>134</v>
      </c>
      <c r="B369" s="26">
        <v>4001</v>
      </c>
      <c r="C369" s="26">
        <v>5482</v>
      </c>
      <c r="D369" s="135">
        <f t="shared" si="5"/>
        <v>0.7298431229478293</v>
      </c>
    </row>
    <row r="370" spans="1:4" s="42" customFormat="1" ht="16.5" customHeight="1">
      <c r="A370" s="25" t="s">
        <v>135</v>
      </c>
      <c r="B370" s="26">
        <v>0</v>
      </c>
      <c r="C370" s="26">
        <v>0</v>
      </c>
      <c r="D370" s="135" t="str">
        <f t="shared" si="5"/>
        <v>-</v>
      </c>
    </row>
    <row r="371" spans="1:4" s="42" customFormat="1" ht="16.5" customHeight="1">
      <c r="A371" s="25" t="s">
        <v>366</v>
      </c>
      <c r="B371" s="26">
        <v>66</v>
      </c>
      <c r="C371" s="26">
        <v>240</v>
      </c>
      <c r="D371" s="135">
        <f t="shared" si="5"/>
        <v>0.275</v>
      </c>
    </row>
    <row r="372" spans="1:4" s="42" customFormat="1" ht="16.5" customHeight="1">
      <c r="A372" s="25" t="s">
        <v>367</v>
      </c>
      <c r="B372" s="26">
        <v>0</v>
      </c>
      <c r="C372" s="26">
        <v>149</v>
      </c>
      <c r="D372" s="135">
        <f t="shared" si="5"/>
        <v>0</v>
      </c>
    </row>
    <row r="373" spans="1:4" s="42" customFormat="1" ht="16.5" customHeight="1">
      <c r="A373" s="25" t="s">
        <v>368</v>
      </c>
      <c r="B373" s="26">
        <v>265</v>
      </c>
      <c r="C373" s="26">
        <v>464</v>
      </c>
      <c r="D373" s="135">
        <f t="shared" si="5"/>
        <v>0.5711206896551724</v>
      </c>
    </row>
    <row r="374" spans="1:4" s="42" customFormat="1" ht="16.5" customHeight="1">
      <c r="A374" s="25" t="s">
        <v>142</v>
      </c>
      <c r="B374" s="26">
        <v>0</v>
      </c>
      <c r="C374" s="26">
        <v>0</v>
      </c>
      <c r="D374" s="135" t="str">
        <f t="shared" si="5"/>
        <v>-</v>
      </c>
    </row>
    <row r="375" spans="1:4" s="42" customFormat="1" ht="16.5" customHeight="1">
      <c r="A375" s="25" t="s">
        <v>369</v>
      </c>
      <c r="B375" s="26">
        <v>1973</v>
      </c>
      <c r="C375" s="26">
        <v>3939</v>
      </c>
      <c r="D375" s="135">
        <f t="shared" si="5"/>
        <v>0.5008885503935009</v>
      </c>
    </row>
    <row r="376" spans="1:4" s="42" customFormat="1" ht="16.5" customHeight="1">
      <c r="A376" s="136" t="s">
        <v>370</v>
      </c>
      <c r="B376" s="26">
        <f>SUM(B377:B389)</f>
        <v>12601</v>
      </c>
      <c r="C376" s="26">
        <f>SUM(C377:C389)</f>
        <v>10731</v>
      </c>
      <c r="D376" s="135">
        <f t="shared" si="5"/>
        <v>1.1742614854160842</v>
      </c>
    </row>
    <row r="377" spans="1:4" s="42" customFormat="1" ht="16.5" customHeight="1">
      <c r="A377" s="25" t="s">
        <v>133</v>
      </c>
      <c r="B377" s="26">
        <v>7434</v>
      </c>
      <c r="C377" s="26">
        <v>6810</v>
      </c>
      <c r="D377" s="135">
        <f t="shared" si="5"/>
        <v>1.0916299559471365</v>
      </c>
    </row>
    <row r="378" spans="1:4" s="42" customFormat="1" ht="16.5" customHeight="1">
      <c r="A378" s="25" t="s">
        <v>134</v>
      </c>
      <c r="B378" s="26">
        <v>1667</v>
      </c>
      <c r="C378" s="26">
        <v>935</v>
      </c>
      <c r="D378" s="135">
        <f t="shared" si="5"/>
        <v>1.7828877005347594</v>
      </c>
    </row>
    <row r="379" spans="1:4" s="42" customFormat="1" ht="16.5" customHeight="1">
      <c r="A379" s="25" t="s">
        <v>135</v>
      </c>
      <c r="B379" s="26">
        <v>400</v>
      </c>
      <c r="C379" s="26">
        <v>53</v>
      </c>
      <c r="D379" s="135">
        <f t="shared" si="5"/>
        <v>7.547169811320755</v>
      </c>
    </row>
    <row r="380" spans="1:4" s="42" customFormat="1" ht="16.5" customHeight="1">
      <c r="A380" s="25" t="s">
        <v>371</v>
      </c>
      <c r="B380" s="26">
        <v>92</v>
      </c>
      <c r="C380" s="26">
        <v>70</v>
      </c>
      <c r="D380" s="135">
        <f t="shared" si="5"/>
        <v>1.3142857142857143</v>
      </c>
    </row>
    <row r="381" spans="1:4" s="42" customFormat="1" ht="16.5" customHeight="1">
      <c r="A381" s="25" t="s">
        <v>372</v>
      </c>
      <c r="B381" s="26">
        <v>145</v>
      </c>
      <c r="C381" s="26">
        <v>229</v>
      </c>
      <c r="D381" s="135">
        <f t="shared" si="5"/>
        <v>0.6331877729257642</v>
      </c>
    </row>
    <row r="382" spans="1:4" s="42" customFormat="1" ht="16.5" customHeight="1">
      <c r="A382" s="25" t="s">
        <v>373</v>
      </c>
      <c r="B382" s="26">
        <v>105</v>
      </c>
      <c r="C382" s="26">
        <v>168</v>
      </c>
      <c r="D382" s="135">
        <f t="shared" si="5"/>
        <v>0.625</v>
      </c>
    </row>
    <row r="383" spans="1:4" s="42" customFormat="1" ht="16.5" customHeight="1">
      <c r="A383" s="25" t="s">
        <v>374</v>
      </c>
      <c r="B383" s="26">
        <v>242</v>
      </c>
      <c r="C383" s="26">
        <v>410</v>
      </c>
      <c r="D383" s="135">
        <f t="shared" si="5"/>
        <v>0.5902439024390244</v>
      </c>
    </row>
    <row r="384" spans="1:4" s="42" customFormat="1" ht="16.5" customHeight="1">
      <c r="A384" s="25" t="s">
        <v>375</v>
      </c>
      <c r="B384" s="26">
        <v>4</v>
      </c>
      <c r="C384" s="26">
        <v>4</v>
      </c>
      <c r="D384" s="135">
        <f t="shared" si="5"/>
        <v>1</v>
      </c>
    </row>
    <row r="385" spans="1:4" s="42" customFormat="1" ht="16.5" customHeight="1">
      <c r="A385" s="25" t="s">
        <v>376</v>
      </c>
      <c r="B385" s="26">
        <v>18</v>
      </c>
      <c r="C385" s="26">
        <v>0</v>
      </c>
      <c r="D385" s="135" t="str">
        <f t="shared" si="5"/>
        <v>-</v>
      </c>
    </row>
    <row r="386" spans="1:4" s="42" customFormat="1" ht="16.5" customHeight="1">
      <c r="A386" s="25" t="s">
        <v>377</v>
      </c>
      <c r="B386" s="26">
        <v>459</v>
      </c>
      <c r="C386" s="26">
        <v>176</v>
      </c>
      <c r="D386" s="135">
        <f t="shared" si="5"/>
        <v>2.6079545454545454</v>
      </c>
    </row>
    <row r="387" spans="1:4" s="42" customFormat="1" ht="16.5" customHeight="1">
      <c r="A387" s="25" t="s">
        <v>378</v>
      </c>
      <c r="B387" s="26">
        <v>24</v>
      </c>
      <c r="C387" s="26">
        <v>100</v>
      </c>
      <c r="D387" s="135">
        <f t="shared" si="5"/>
        <v>0.24</v>
      </c>
    </row>
    <row r="388" spans="1:4" s="42" customFormat="1" ht="16.5" customHeight="1">
      <c r="A388" s="25" t="s">
        <v>142</v>
      </c>
      <c r="B388" s="26">
        <v>7</v>
      </c>
      <c r="C388" s="26">
        <v>0</v>
      </c>
      <c r="D388" s="135" t="str">
        <f t="shared" si="5"/>
        <v>-</v>
      </c>
    </row>
    <row r="389" spans="1:4" s="42" customFormat="1" ht="16.5" customHeight="1">
      <c r="A389" s="25" t="s">
        <v>379</v>
      </c>
      <c r="B389" s="26">
        <v>2004</v>
      </c>
      <c r="C389" s="26">
        <v>1776</v>
      </c>
      <c r="D389" s="135">
        <f aca="true" t="shared" si="6" ref="D389:D452">IF(C389=0,"-",B389/C389)</f>
        <v>1.1283783783783783</v>
      </c>
    </row>
    <row r="390" spans="1:4" s="42" customFormat="1" ht="16.5" customHeight="1">
      <c r="A390" s="136" t="s">
        <v>380</v>
      </c>
      <c r="B390" s="26"/>
      <c r="C390" s="26">
        <f>SUM(C391:C398)</f>
        <v>0</v>
      </c>
      <c r="D390" s="135" t="str">
        <f t="shared" si="6"/>
        <v>-</v>
      </c>
    </row>
    <row r="391" spans="1:4" s="42" customFormat="1" ht="16.5" customHeight="1">
      <c r="A391" s="25" t="s">
        <v>133</v>
      </c>
      <c r="B391" s="26"/>
      <c r="C391" s="26">
        <v>0</v>
      </c>
      <c r="D391" s="135" t="str">
        <f t="shared" si="6"/>
        <v>-</v>
      </c>
    </row>
    <row r="392" spans="1:4" s="42" customFormat="1" ht="16.5" customHeight="1">
      <c r="A392" s="25" t="s">
        <v>134</v>
      </c>
      <c r="B392" s="26"/>
      <c r="C392" s="26">
        <v>0</v>
      </c>
      <c r="D392" s="135" t="str">
        <f t="shared" si="6"/>
        <v>-</v>
      </c>
    </row>
    <row r="393" spans="1:4" s="42" customFormat="1" ht="16.5" customHeight="1">
      <c r="A393" s="25" t="s">
        <v>135</v>
      </c>
      <c r="B393" s="26"/>
      <c r="C393" s="26">
        <v>0</v>
      </c>
      <c r="D393" s="135" t="str">
        <f t="shared" si="6"/>
        <v>-</v>
      </c>
    </row>
    <row r="394" spans="1:4" s="42" customFormat="1" ht="16.5" customHeight="1">
      <c r="A394" s="25" t="s">
        <v>381</v>
      </c>
      <c r="B394" s="26"/>
      <c r="C394" s="26">
        <v>0</v>
      </c>
      <c r="D394" s="135" t="str">
        <f t="shared" si="6"/>
        <v>-</v>
      </c>
    </row>
    <row r="395" spans="1:4" s="42" customFormat="1" ht="16.5" customHeight="1">
      <c r="A395" s="25" t="s">
        <v>382</v>
      </c>
      <c r="B395" s="26"/>
      <c r="C395" s="26">
        <v>0</v>
      </c>
      <c r="D395" s="135" t="str">
        <f t="shared" si="6"/>
        <v>-</v>
      </c>
    </row>
    <row r="396" spans="1:4" s="42" customFormat="1" ht="16.5" customHeight="1">
      <c r="A396" s="25" t="s">
        <v>383</v>
      </c>
      <c r="B396" s="26"/>
      <c r="C396" s="26">
        <v>0</v>
      </c>
      <c r="D396" s="135" t="str">
        <f t="shared" si="6"/>
        <v>-</v>
      </c>
    </row>
    <row r="397" spans="1:4" s="42" customFormat="1" ht="16.5" customHeight="1">
      <c r="A397" s="25" t="s">
        <v>142</v>
      </c>
      <c r="B397" s="26"/>
      <c r="C397" s="26">
        <v>0</v>
      </c>
      <c r="D397" s="135" t="str">
        <f t="shared" si="6"/>
        <v>-</v>
      </c>
    </row>
    <row r="398" spans="1:4" s="42" customFormat="1" ht="16.5" customHeight="1">
      <c r="A398" s="25" t="s">
        <v>384</v>
      </c>
      <c r="B398" s="26"/>
      <c r="C398" s="26">
        <v>0</v>
      </c>
      <c r="D398" s="135" t="str">
        <f t="shared" si="6"/>
        <v>-</v>
      </c>
    </row>
    <row r="399" spans="1:4" s="42" customFormat="1" ht="16.5" customHeight="1">
      <c r="A399" s="136" t="s">
        <v>385</v>
      </c>
      <c r="B399" s="26">
        <f>SUM(B400:B407)</f>
        <v>3909</v>
      </c>
      <c r="C399" s="26">
        <f>SUM(C400:C407)</f>
        <v>3218</v>
      </c>
      <c r="D399" s="135">
        <f t="shared" si="6"/>
        <v>1.2147296457426973</v>
      </c>
    </row>
    <row r="400" spans="1:4" s="42" customFormat="1" ht="16.5" customHeight="1">
      <c r="A400" s="25" t="s">
        <v>133</v>
      </c>
      <c r="B400" s="26">
        <v>1574</v>
      </c>
      <c r="C400" s="26">
        <v>1429</v>
      </c>
      <c r="D400" s="135">
        <f t="shared" si="6"/>
        <v>1.1014695591322603</v>
      </c>
    </row>
    <row r="401" spans="1:4" s="42" customFormat="1" ht="16.5" customHeight="1">
      <c r="A401" s="25" t="s">
        <v>134</v>
      </c>
      <c r="B401" s="26">
        <v>1201</v>
      </c>
      <c r="C401" s="26">
        <v>838</v>
      </c>
      <c r="D401" s="135">
        <f t="shared" si="6"/>
        <v>1.4331742243436754</v>
      </c>
    </row>
    <row r="402" spans="1:4" s="42" customFormat="1" ht="16.5" customHeight="1">
      <c r="A402" s="25" t="s">
        <v>135</v>
      </c>
      <c r="B402" s="26">
        <v>0</v>
      </c>
      <c r="C402" s="26">
        <v>0</v>
      </c>
      <c r="D402" s="135" t="str">
        <f t="shared" si="6"/>
        <v>-</v>
      </c>
    </row>
    <row r="403" spans="1:4" s="42" customFormat="1" ht="16.5" customHeight="1">
      <c r="A403" s="25" t="s">
        <v>386</v>
      </c>
      <c r="B403" s="26">
        <v>156</v>
      </c>
      <c r="C403" s="26">
        <v>150</v>
      </c>
      <c r="D403" s="135">
        <f t="shared" si="6"/>
        <v>1.04</v>
      </c>
    </row>
    <row r="404" spans="1:4" s="42" customFormat="1" ht="16.5" customHeight="1">
      <c r="A404" s="25" t="s">
        <v>387</v>
      </c>
      <c r="B404" s="26">
        <v>149</v>
      </c>
      <c r="C404" s="26">
        <v>155</v>
      </c>
      <c r="D404" s="135">
        <f t="shared" si="6"/>
        <v>0.9612903225806452</v>
      </c>
    </row>
    <row r="405" spans="1:4" s="42" customFormat="1" ht="16.5" customHeight="1">
      <c r="A405" s="25" t="s">
        <v>388</v>
      </c>
      <c r="B405" s="26">
        <v>166</v>
      </c>
      <c r="C405" s="26">
        <v>197</v>
      </c>
      <c r="D405" s="135">
        <f t="shared" si="6"/>
        <v>0.8426395939086294</v>
      </c>
    </row>
    <row r="406" spans="1:4" s="42" customFormat="1" ht="16.5" customHeight="1">
      <c r="A406" s="25" t="s">
        <v>142</v>
      </c>
      <c r="B406" s="26">
        <v>0</v>
      </c>
      <c r="C406" s="26">
        <v>0</v>
      </c>
      <c r="D406" s="135" t="str">
        <f t="shared" si="6"/>
        <v>-</v>
      </c>
    </row>
    <row r="407" spans="1:4" s="42" customFormat="1" ht="16.5" customHeight="1">
      <c r="A407" s="25" t="s">
        <v>389</v>
      </c>
      <c r="B407" s="26">
        <v>663</v>
      </c>
      <c r="C407" s="26">
        <v>449</v>
      </c>
      <c r="D407" s="135">
        <f t="shared" si="6"/>
        <v>1.4766146993318485</v>
      </c>
    </row>
    <row r="408" spans="1:4" s="42" customFormat="1" ht="16.5" customHeight="1">
      <c r="A408" s="136" t="s">
        <v>390</v>
      </c>
      <c r="B408" s="26">
        <f>SUM(B409:B415)</f>
        <v>461</v>
      </c>
      <c r="C408" s="26">
        <f>SUM(C409:C415)</f>
        <v>311</v>
      </c>
      <c r="D408" s="135">
        <f t="shared" si="6"/>
        <v>1.482315112540193</v>
      </c>
    </row>
    <row r="409" spans="1:4" s="42" customFormat="1" ht="16.5" customHeight="1">
      <c r="A409" s="25" t="s">
        <v>133</v>
      </c>
      <c r="B409" s="26">
        <v>187</v>
      </c>
      <c r="C409" s="26">
        <v>196</v>
      </c>
      <c r="D409" s="135">
        <f t="shared" si="6"/>
        <v>0.9540816326530612</v>
      </c>
    </row>
    <row r="410" spans="1:4" s="42" customFormat="1" ht="16.5" customHeight="1">
      <c r="A410" s="25" t="s">
        <v>134</v>
      </c>
      <c r="B410" s="26">
        <v>14</v>
      </c>
      <c r="C410" s="26">
        <v>78</v>
      </c>
      <c r="D410" s="135">
        <f t="shared" si="6"/>
        <v>0.1794871794871795</v>
      </c>
    </row>
    <row r="411" spans="1:4" s="42" customFormat="1" ht="16.5" customHeight="1">
      <c r="A411" s="25" t="s">
        <v>135</v>
      </c>
      <c r="B411" s="26">
        <v>0</v>
      </c>
      <c r="C411" s="26">
        <v>0</v>
      </c>
      <c r="D411" s="135" t="str">
        <f t="shared" si="6"/>
        <v>-</v>
      </c>
    </row>
    <row r="412" spans="1:4" s="42" customFormat="1" ht="16.5" customHeight="1">
      <c r="A412" s="25" t="s">
        <v>391</v>
      </c>
      <c r="B412" s="26">
        <v>56</v>
      </c>
      <c r="C412" s="26">
        <v>0</v>
      </c>
      <c r="D412" s="135" t="str">
        <f t="shared" si="6"/>
        <v>-</v>
      </c>
    </row>
    <row r="413" spans="1:4" s="42" customFormat="1" ht="16.5" customHeight="1">
      <c r="A413" s="25" t="s">
        <v>392</v>
      </c>
      <c r="B413" s="26">
        <v>204</v>
      </c>
      <c r="C413" s="26">
        <v>21</v>
      </c>
      <c r="D413" s="135">
        <f t="shared" si="6"/>
        <v>9.714285714285714</v>
      </c>
    </row>
    <row r="414" spans="1:4" s="42" customFormat="1" ht="16.5" customHeight="1">
      <c r="A414" s="25" t="s">
        <v>142</v>
      </c>
      <c r="B414" s="26">
        <v>0</v>
      </c>
      <c r="C414" s="26">
        <v>0</v>
      </c>
      <c r="D414" s="135" t="str">
        <f t="shared" si="6"/>
        <v>-</v>
      </c>
    </row>
    <row r="415" spans="1:4" s="42" customFormat="1" ht="16.5" customHeight="1">
      <c r="A415" s="25" t="s">
        <v>393</v>
      </c>
      <c r="B415" s="26">
        <v>0</v>
      </c>
      <c r="C415" s="26">
        <v>16</v>
      </c>
      <c r="D415" s="135">
        <f t="shared" si="6"/>
        <v>0</v>
      </c>
    </row>
    <row r="416" spans="1:4" s="42" customFormat="1" ht="16.5" customHeight="1">
      <c r="A416" s="136" t="s">
        <v>394</v>
      </c>
      <c r="B416" s="26"/>
      <c r="C416" s="26">
        <f>SUM(C417:C423)</f>
        <v>0</v>
      </c>
      <c r="D416" s="135" t="str">
        <f t="shared" si="6"/>
        <v>-</v>
      </c>
    </row>
    <row r="417" spans="1:4" s="42" customFormat="1" ht="16.5" customHeight="1">
      <c r="A417" s="25" t="s">
        <v>133</v>
      </c>
      <c r="B417" s="26"/>
      <c r="C417" s="26">
        <v>0</v>
      </c>
      <c r="D417" s="135" t="str">
        <f t="shared" si="6"/>
        <v>-</v>
      </c>
    </row>
    <row r="418" spans="1:4" s="42" customFormat="1" ht="16.5" customHeight="1">
      <c r="A418" s="25" t="s">
        <v>134</v>
      </c>
      <c r="B418" s="26"/>
      <c r="C418" s="26">
        <v>0</v>
      </c>
      <c r="D418" s="135" t="str">
        <f t="shared" si="6"/>
        <v>-</v>
      </c>
    </row>
    <row r="419" spans="1:4" s="42" customFormat="1" ht="16.5" customHeight="1">
      <c r="A419" s="25" t="s">
        <v>395</v>
      </c>
      <c r="B419" s="26"/>
      <c r="C419" s="26">
        <v>0</v>
      </c>
      <c r="D419" s="135" t="str">
        <f t="shared" si="6"/>
        <v>-</v>
      </c>
    </row>
    <row r="420" spans="1:4" s="42" customFormat="1" ht="16.5" customHeight="1">
      <c r="A420" s="25" t="s">
        <v>396</v>
      </c>
      <c r="B420" s="26"/>
      <c r="C420" s="26">
        <v>0</v>
      </c>
      <c r="D420" s="135" t="str">
        <f t="shared" si="6"/>
        <v>-</v>
      </c>
    </row>
    <row r="421" spans="1:4" s="42" customFormat="1" ht="16.5" customHeight="1">
      <c r="A421" s="25" t="s">
        <v>397</v>
      </c>
      <c r="B421" s="26"/>
      <c r="C421" s="26">
        <v>0</v>
      </c>
      <c r="D421" s="135" t="str">
        <f t="shared" si="6"/>
        <v>-</v>
      </c>
    </row>
    <row r="422" spans="1:4" s="42" customFormat="1" ht="16.5" customHeight="1">
      <c r="A422" s="25" t="s">
        <v>350</v>
      </c>
      <c r="B422" s="26"/>
      <c r="C422" s="26">
        <v>0</v>
      </c>
      <c r="D422" s="135" t="str">
        <f t="shared" si="6"/>
        <v>-</v>
      </c>
    </row>
    <row r="423" spans="1:4" s="42" customFormat="1" ht="16.5" customHeight="1">
      <c r="A423" s="25" t="s">
        <v>398</v>
      </c>
      <c r="B423" s="26"/>
      <c r="C423" s="26">
        <v>0</v>
      </c>
      <c r="D423" s="135" t="str">
        <f t="shared" si="6"/>
        <v>-</v>
      </c>
    </row>
    <row r="424" spans="1:4" s="42" customFormat="1" ht="16.5" customHeight="1">
      <c r="A424" s="136" t="s">
        <v>399</v>
      </c>
      <c r="B424" s="26"/>
      <c r="C424" s="26">
        <f>SUM(C425:C432)</f>
        <v>0</v>
      </c>
      <c r="D424" s="135" t="str">
        <f t="shared" si="6"/>
        <v>-</v>
      </c>
    </row>
    <row r="425" spans="1:4" s="42" customFormat="1" ht="16.5" customHeight="1">
      <c r="A425" s="25" t="s">
        <v>400</v>
      </c>
      <c r="B425" s="26"/>
      <c r="C425" s="26">
        <v>0</v>
      </c>
      <c r="D425" s="135" t="str">
        <f t="shared" si="6"/>
        <v>-</v>
      </c>
    </row>
    <row r="426" spans="1:4" s="42" customFormat="1" ht="16.5" customHeight="1">
      <c r="A426" s="25" t="s">
        <v>133</v>
      </c>
      <c r="B426" s="26"/>
      <c r="C426" s="26">
        <v>0</v>
      </c>
      <c r="D426" s="135" t="str">
        <f t="shared" si="6"/>
        <v>-</v>
      </c>
    </row>
    <row r="427" spans="1:4" s="42" customFormat="1" ht="16.5" customHeight="1">
      <c r="A427" s="25" t="s">
        <v>401</v>
      </c>
      <c r="B427" s="26"/>
      <c r="C427" s="26">
        <v>0</v>
      </c>
      <c r="D427" s="135" t="str">
        <f t="shared" si="6"/>
        <v>-</v>
      </c>
    </row>
    <row r="428" spans="1:4" s="42" customFormat="1" ht="16.5" customHeight="1">
      <c r="A428" s="25" t="s">
        <v>402</v>
      </c>
      <c r="B428" s="26"/>
      <c r="C428" s="26">
        <v>0</v>
      </c>
      <c r="D428" s="135" t="str">
        <f t="shared" si="6"/>
        <v>-</v>
      </c>
    </row>
    <row r="429" spans="1:4" s="42" customFormat="1" ht="16.5" customHeight="1">
      <c r="A429" s="25" t="s">
        <v>403</v>
      </c>
      <c r="B429" s="26"/>
      <c r="C429" s="26">
        <v>0</v>
      </c>
      <c r="D429" s="135" t="str">
        <f t="shared" si="6"/>
        <v>-</v>
      </c>
    </row>
    <row r="430" spans="1:4" s="42" customFormat="1" ht="16.5" customHeight="1">
      <c r="A430" s="25" t="s">
        <v>404</v>
      </c>
      <c r="B430" s="26"/>
      <c r="C430" s="26">
        <v>0</v>
      </c>
      <c r="D430" s="135" t="str">
        <f t="shared" si="6"/>
        <v>-</v>
      </c>
    </row>
    <row r="431" spans="1:4" s="42" customFormat="1" ht="16.5" customHeight="1">
      <c r="A431" s="25" t="s">
        <v>405</v>
      </c>
      <c r="B431" s="26"/>
      <c r="C431" s="26">
        <v>0</v>
      </c>
      <c r="D431" s="135" t="str">
        <f t="shared" si="6"/>
        <v>-</v>
      </c>
    </row>
    <row r="432" spans="1:4" s="42" customFormat="1" ht="16.5" customHeight="1">
      <c r="A432" s="25" t="s">
        <v>406</v>
      </c>
      <c r="B432" s="26"/>
      <c r="C432" s="26">
        <v>0</v>
      </c>
      <c r="D432" s="135" t="str">
        <f t="shared" si="6"/>
        <v>-</v>
      </c>
    </row>
    <row r="433" spans="1:4" s="42" customFormat="1" ht="16.5" customHeight="1">
      <c r="A433" s="136" t="s">
        <v>407</v>
      </c>
      <c r="B433" s="26">
        <f>SUM(B434:B435)</f>
        <v>10445</v>
      </c>
      <c r="C433" s="26">
        <f>C434+C435</f>
        <v>19221</v>
      </c>
      <c r="D433" s="135">
        <f t="shared" si="6"/>
        <v>0.5434160553561209</v>
      </c>
    </row>
    <row r="434" spans="1:4" s="42" customFormat="1" ht="16.5" customHeight="1">
      <c r="A434" s="25" t="s">
        <v>408</v>
      </c>
      <c r="B434" s="26">
        <v>10335</v>
      </c>
      <c r="C434" s="26">
        <v>19221</v>
      </c>
      <c r="D434" s="135">
        <f t="shared" si="6"/>
        <v>0.5376931481192446</v>
      </c>
    </row>
    <row r="435" spans="1:4" s="42" customFormat="1" ht="16.5" customHeight="1">
      <c r="A435" s="25" t="s">
        <v>409</v>
      </c>
      <c r="B435" s="26">
        <v>110</v>
      </c>
      <c r="C435" s="26">
        <v>0</v>
      </c>
      <c r="D435" s="135" t="str">
        <f t="shared" si="6"/>
        <v>-</v>
      </c>
    </row>
    <row r="436" spans="1:4" s="42" customFormat="1" ht="16.5" customHeight="1">
      <c r="A436" s="136" t="s">
        <v>410</v>
      </c>
      <c r="B436" s="26">
        <f>SUM(B437,B442,B451,B458,B464,B468,B472,B476,B482,B489)</f>
        <v>686432</v>
      </c>
      <c r="C436" s="26">
        <f>SUM(C437,C442,C451,C458,C464,C468,C472,C476,C482,C489)</f>
        <v>650021</v>
      </c>
      <c r="D436" s="135">
        <f t="shared" si="6"/>
        <v>1.0560151133578761</v>
      </c>
    </row>
    <row r="437" spans="1:4" s="42" customFormat="1" ht="16.5" customHeight="1">
      <c r="A437" s="136" t="s">
        <v>411</v>
      </c>
      <c r="B437" s="26">
        <f>SUM(B438:B441)</f>
        <v>44232</v>
      </c>
      <c r="C437" s="26">
        <f>SUM(C438:C441)</f>
        <v>52377</v>
      </c>
      <c r="D437" s="135">
        <f t="shared" si="6"/>
        <v>0.8444928117303396</v>
      </c>
    </row>
    <row r="438" spans="1:4" s="42" customFormat="1" ht="16.5" customHeight="1">
      <c r="A438" s="25" t="s">
        <v>133</v>
      </c>
      <c r="B438" s="26">
        <v>27760</v>
      </c>
      <c r="C438" s="26">
        <v>34793</v>
      </c>
      <c r="D438" s="135">
        <f t="shared" si="6"/>
        <v>0.797861638835398</v>
      </c>
    </row>
    <row r="439" spans="1:4" s="42" customFormat="1" ht="16.5" customHeight="1">
      <c r="A439" s="25" t="s">
        <v>134</v>
      </c>
      <c r="B439" s="26">
        <v>3396</v>
      </c>
      <c r="C439" s="26">
        <v>1390</v>
      </c>
      <c r="D439" s="135">
        <f t="shared" si="6"/>
        <v>2.4431654676258994</v>
      </c>
    </row>
    <row r="440" spans="1:4" s="42" customFormat="1" ht="16.5" customHeight="1">
      <c r="A440" s="25" t="s">
        <v>135</v>
      </c>
      <c r="B440" s="26">
        <v>149</v>
      </c>
      <c r="C440" s="26">
        <v>344</v>
      </c>
      <c r="D440" s="135">
        <f t="shared" si="6"/>
        <v>0.4331395348837209</v>
      </c>
    </row>
    <row r="441" spans="1:4" s="42" customFormat="1" ht="16.5" customHeight="1">
      <c r="A441" s="25" t="s">
        <v>412</v>
      </c>
      <c r="B441" s="26">
        <v>12927</v>
      </c>
      <c r="C441" s="26">
        <v>15850</v>
      </c>
      <c r="D441" s="135">
        <f t="shared" si="6"/>
        <v>0.815583596214511</v>
      </c>
    </row>
    <row r="442" spans="1:4" s="42" customFormat="1" ht="16.5" customHeight="1">
      <c r="A442" s="136" t="s">
        <v>413</v>
      </c>
      <c r="B442" s="26">
        <f>SUM(B443:B450)</f>
        <v>484508</v>
      </c>
      <c r="C442" s="26">
        <f>SUM(C443:C450)</f>
        <v>457031</v>
      </c>
      <c r="D442" s="135">
        <f t="shared" si="6"/>
        <v>1.0601206482711238</v>
      </c>
    </row>
    <row r="443" spans="1:4" s="42" customFormat="1" ht="16.5" customHeight="1">
      <c r="A443" s="25" t="s">
        <v>414</v>
      </c>
      <c r="B443" s="26">
        <v>13932</v>
      </c>
      <c r="C443" s="26">
        <v>11509</v>
      </c>
      <c r="D443" s="135">
        <f t="shared" si="6"/>
        <v>1.2105308888695803</v>
      </c>
    </row>
    <row r="444" spans="1:4" s="42" customFormat="1" ht="16.5" customHeight="1">
      <c r="A444" s="25" t="s">
        <v>415</v>
      </c>
      <c r="B444" s="26">
        <v>189546</v>
      </c>
      <c r="C444" s="26">
        <v>190600</v>
      </c>
      <c r="D444" s="135">
        <f t="shared" si="6"/>
        <v>0.9944700944386149</v>
      </c>
    </row>
    <row r="445" spans="1:4" s="42" customFormat="1" ht="16.5" customHeight="1">
      <c r="A445" s="25" t="s">
        <v>416</v>
      </c>
      <c r="B445" s="26">
        <v>111928</v>
      </c>
      <c r="C445" s="26">
        <v>97612</v>
      </c>
      <c r="D445" s="135">
        <f t="shared" si="6"/>
        <v>1.146662295619391</v>
      </c>
    </row>
    <row r="446" spans="1:4" s="42" customFormat="1" ht="16.5" customHeight="1">
      <c r="A446" s="25" t="s">
        <v>417</v>
      </c>
      <c r="B446" s="26">
        <v>63522</v>
      </c>
      <c r="C446" s="26">
        <v>59030</v>
      </c>
      <c r="D446" s="135">
        <f t="shared" si="6"/>
        <v>1.0760968998814162</v>
      </c>
    </row>
    <row r="447" spans="1:4" s="42" customFormat="1" ht="16.5" customHeight="1">
      <c r="A447" s="25" t="s">
        <v>418</v>
      </c>
      <c r="B447" s="26">
        <v>1021</v>
      </c>
      <c r="C447" s="26">
        <v>912</v>
      </c>
      <c r="D447" s="135">
        <f t="shared" si="6"/>
        <v>1.1195175438596492</v>
      </c>
    </row>
    <row r="448" spans="1:4" s="42" customFormat="1" ht="16.5" customHeight="1">
      <c r="A448" s="25" t="s">
        <v>419</v>
      </c>
      <c r="B448" s="26">
        <v>0</v>
      </c>
      <c r="C448" s="26">
        <v>682</v>
      </c>
      <c r="D448" s="135">
        <f t="shared" si="6"/>
        <v>0</v>
      </c>
    </row>
    <row r="449" spans="1:4" s="42" customFormat="1" ht="16.5" customHeight="1">
      <c r="A449" s="25" t="s">
        <v>420</v>
      </c>
      <c r="B449" s="26">
        <v>0</v>
      </c>
      <c r="C449" s="26">
        <v>0</v>
      </c>
      <c r="D449" s="135" t="str">
        <f t="shared" si="6"/>
        <v>-</v>
      </c>
    </row>
    <row r="450" spans="1:4" s="42" customFormat="1" ht="16.5" customHeight="1">
      <c r="A450" s="25" t="s">
        <v>421</v>
      </c>
      <c r="B450" s="26">
        <v>104559</v>
      </c>
      <c r="C450" s="26">
        <v>96686</v>
      </c>
      <c r="D450" s="135">
        <f t="shared" si="6"/>
        <v>1.0814285418778313</v>
      </c>
    </row>
    <row r="451" spans="1:4" s="42" customFormat="1" ht="16.5" customHeight="1">
      <c r="A451" s="136" t="s">
        <v>422</v>
      </c>
      <c r="B451" s="26">
        <f>SUM(B452:B457)</f>
        <v>33567</v>
      </c>
      <c r="C451" s="26">
        <f>SUM(C452:C457)</f>
        <v>31055</v>
      </c>
      <c r="D451" s="135">
        <f t="shared" si="6"/>
        <v>1.0808887457736274</v>
      </c>
    </row>
    <row r="452" spans="1:4" s="42" customFormat="1" ht="16.5" customHeight="1">
      <c r="A452" s="25" t="s">
        <v>423</v>
      </c>
      <c r="B452" s="26">
        <v>866</v>
      </c>
      <c r="C452" s="26">
        <v>167</v>
      </c>
      <c r="D452" s="135">
        <f t="shared" si="6"/>
        <v>5.18562874251497</v>
      </c>
    </row>
    <row r="453" spans="1:4" s="42" customFormat="1" ht="16.5" customHeight="1">
      <c r="A453" s="25" t="s">
        <v>424</v>
      </c>
      <c r="B453" s="26">
        <v>8353</v>
      </c>
      <c r="C453" s="26">
        <v>6936</v>
      </c>
      <c r="D453" s="135">
        <f aca="true" t="shared" si="7" ref="D453:D516">IF(C453=0,"-",B453/C453)</f>
        <v>1.2042964244521337</v>
      </c>
    </row>
    <row r="454" spans="1:4" s="42" customFormat="1" ht="16.5" customHeight="1">
      <c r="A454" s="25" t="s">
        <v>425</v>
      </c>
      <c r="B454" s="26">
        <v>0</v>
      </c>
      <c r="C454" s="26">
        <v>0</v>
      </c>
      <c r="D454" s="135" t="str">
        <f t="shared" si="7"/>
        <v>-</v>
      </c>
    </row>
    <row r="455" spans="1:4" s="42" customFormat="1" ht="16.5" customHeight="1">
      <c r="A455" s="25" t="s">
        <v>426</v>
      </c>
      <c r="B455" s="26">
        <v>9123</v>
      </c>
      <c r="C455" s="26">
        <v>7496</v>
      </c>
      <c r="D455" s="135">
        <f t="shared" si="7"/>
        <v>1.2170490928495197</v>
      </c>
    </row>
    <row r="456" spans="1:4" s="42" customFormat="1" ht="16.5" customHeight="1">
      <c r="A456" s="25" t="s">
        <v>427</v>
      </c>
      <c r="B456" s="26">
        <v>9693</v>
      </c>
      <c r="C456" s="26">
        <v>11184</v>
      </c>
      <c r="D456" s="135">
        <f t="shared" si="7"/>
        <v>0.8666845493562232</v>
      </c>
    </row>
    <row r="457" spans="1:4" s="42" customFormat="1" ht="16.5" customHeight="1">
      <c r="A457" s="25" t="s">
        <v>428</v>
      </c>
      <c r="B457" s="26">
        <v>5532</v>
      </c>
      <c r="C457" s="26">
        <v>5272</v>
      </c>
      <c r="D457" s="135">
        <f t="shared" si="7"/>
        <v>1.0493171471927163</v>
      </c>
    </row>
    <row r="458" spans="1:4" s="42" customFormat="1" ht="16.5" customHeight="1">
      <c r="A458" s="136" t="s">
        <v>429</v>
      </c>
      <c r="B458" s="26">
        <f>SUM(B459:B463)</f>
        <v>1322</v>
      </c>
      <c r="C458" s="26">
        <f>SUM(C459:C463)</f>
        <v>1654</v>
      </c>
      <c r="D458" s="135">
        <f t="shared" si="7"/>
        <v>0.7992744860943168</v>
      </c>
    </row>
    <row r="459" spans="1:4" s="42" customFormat="1" ht="16.5" customHeight="1">
      <c r="A459" s="25" t="s">
        <v>430</v>
      </c>
      <c r="B459" s="26">
        <v>0</v>
      </c>
      <c r="C459" s="26">
        <v>16</v>
      </c>
      <c r="D459" s="135">
        <f t="shared" si="7"/>
        <v>0</v>
      </c>
    </row>
    <row r="460" spans="1:4" s="42" customFormat="1" ht="16.5" customHeight="1">
      <c r="A460" s="25" t="s">
        <v>431</v>
      </c>
      <c r="B460" s="26">
        <v>1255</v>
      </c>
      <c r="C460" s="26">
        <v>1620</v>
      </c>
      <c r="D460" s="135">
        <f t="shared" si="7"/>
        <v>0.7746913580246914</v>
      </c>
    </row>
    <row r="461" spans="1:4" s="42" customFormat="1" ht="16.5" customHeight="1">
      <c r="A461" s="25" t="s">
        <v>432</v>
      </c>
      <c r="B461" s="26">
        <v>0</v>
      </c>
      <c r="C461" s="26">
        <v>0</v>
      </c>
      <c r="D461" s="135" t="str">
        <f t="shared" si="7"/>
        <v>-</v>
      </c>
    </row>
    <row r="462" spans="1:4" s="42" customFormat="1" ht="16.5" customHeight="1">
      <c r="A462" s="25" t="s">
        <v>433</v>
      </c>
      <c r="B462" s="26">
        <v>4</v>
      </c>
      <c r="C462" s="26">
        <v>0</v>
      </c>
      <c r="D462" s="135" t="str">
        <f t="shared" si="7"/>
        <v>-</v>
      </c>
    </row>
    <row r="463" spans="1:4" s="42" customFormat="1" ht="16.5" customHeight="1">
      <c r="A463" s="25" t="s">
        <v>434</v>
      </c>
      <c r="B463" s="26">
        <v>63</v>
      </c>
      <c r="C463" s="26">
        <v>18</v>
      </c>
      <c r="D463" s="135">
        <f t="shared" si="7"/>
        <v>3.5</v>
      </c>
    </row>
    <row r="464" spans="1:4" s="42" customFormat="1" ht="16.5" customHeight="1">
      <c r="A464" s="136" t="s">
        <v>435</v>
      </c>
      <c r="B464" s="26">
        <f>SUM(B465:B467)</f>
        <v>858</v>
      </c>
      <c r="C464" s="26">
        <f>SUM(C465:C467)</f>
        <v>901</v>
      </c>
      <c r="D464" s="135">
        <f t="shared" si="7"/>
        <v>0.9522752497225305</v>
      </c>
    </row>
    <row r="465" spans="1:4" s="42" customFormat="1" ht="16.5" customHeight="1">
      <c r="A465" s="25" t="s">
        <v>436</v>
      </c>
      <c r="B465" s="26">
        <v>636</v>
      </c>
      <c r="C465" s="26">
        <v>661</v>
      </c>
      <c r="D465" s="135">
        <f t="shared" si="7"/>
        <v>0.962178517397882</v>
      </c>
    </row>
    <row r="466" spans="1:4" s="42" customFormat="1" ht="16.5" customHeight="1">
      <c r="A466" s="25" t="s">
        <v>437</v>
      </c>
      <c r="B466" s="26">
        <v>29</v>
      </c>
      <c r="C466" s="26">
        <v>0</v>
      </c>
      <c r="D466" s="135" t="str">
        <f t="shared" si="7"/>
        <v>-</v>
      </c>
    </row>
    <row r="467" spans="1:4" s="42" customFormat="1" ht="16.5" customHeight="1">
      <c r="A467" s="25" t="s">
        <v>438</v>
      </c>
      <c r="B467" s="26">
        <v>193</v>
      </c>
      <c r="C467" s="26">
        <v>240</v>
      </c>
      <c r="D467" s="135">
        <f t="shared" si="7"/>
        <v>0.8041666666666667</v>
      </c>
    </row>
    <row r="468" spans="1:4" s="42" customFormat="1" ht="16.5" customHeight="1">
      <c r="A468" s="136" t="s">
        <v>439</v>
      </c>
      <c r="B468" s="26"/>
      <c r="C468" s="26">
        <f>SUM(C469:C471)</f>
        <v>0</v>
      </c>
      <c r="D468" s="135" t="str">
        <f t="shared" si="7"/>
        <v>-</v>
      </c>
    </row>
    <row r="469" spans="1:4" s="42" customFormat="1" ht="16.5" customHeight="1">
      <c r="A469" s="25" t="s">
        <v>440</v>
      </c>
      <c r="B469" s="26"/>
      <c r="C469" s="26">
        <v>0</v>
      </c>
      <c r="D469" s="135" t="str">
        <f t="shared" si="7"/>
        <v>-</v>
      </c>
    </row>
    <row r="470" spans="1:4" s="42" customFormat="1" ht="16.5" customHeight="1">
      <c r="A470" s="25" t="s">
        <v>441</v>
      </c>
      <c r="B470" s="26"/>
      <c r="C470" s="26">
        <v>0</v>
      </c>
      <c r="D470" s="135" t="str">
        <f t="shared" si="7"/>
        <v>-</v>
      </c>
    </row>
    <row r="471" spans="1:4" s="42" customFormat="1" ht="16.5" customHeight="1">
      <c r="A471" s="25" t="s">
        <v>442</v>
      </c>
      <c r="B471" s="26"/>
      <c r="C471" s="26">
        <v>0</v>
      </c>
      <c r="D471" s="135" t="str">
        <f t="shared" si="7"/>
        <v>-</v>
      </c>
    </row>
    <row r="472" spans="1:4" s="42" customFormat="1" ht="16.5" customHeight="1">
      <c r="A472" s="136" t="s">
        <v>443</v>
      </c>
      <c r="B472" s="26">
        <f>SUM(B473:B475)</f>
        <v>1976</v>
      </c>
      <c r="C472" s="26">
        <f>SUM(C473:C475)</f>
        <v>2492</v>
      </c>
      <c r="D472" s="135">
        <f t="shared" si="7"/>
        <v>0.7929373996789727</v>
      </c>
    </row>
    <row r="473" spans="1:4" s="42" customFormat="1" ht="16.5" customHeight="1">
      <c r="A473" s="25" t="s">
        <v>444</v>
      </c>
      <c r="B473" s="26">
        <v>1747</v>
      </c>
      <c r="C473" s="26">
        <v>2370</v>
      </c>
      <c r="D473" s="135">
        <f t="shared" si="7"/>
        <v>0.7371308016877637</v>
      </c>
    </row>
    <row r="474" spans="1:4" s="42" customFormat="1" ht="16.5" customHeight="1">
      <c r="A474" s="25" t="s">
        <v>445</v>
      </c>
      <c r="B474" s="26">
        <v>174</v>
      </c>
      <c r="C474" s="26">
        <v>82</v>
      </c>
      <c r="D474" s="135">
        <f t="shared" si="7"/>
        <v>2.1219512195121952</v>
      </c>
    </row>
    <row r="475" spans="1:4" s="42" customFormat="1" ht="16.5" customHeight="1">
      <c r="A475" s="25" t="s">
        <v>446</v>
      </c>
      <c r="B475" s="26">
        <v>55</v>
      </c>
      <c r="C475" s="26">
        <v>40</v>
      </c>
      <c r="D475" s="135">
        <f t="shared" si="7"/>
        <v>1.375</v>
      </c>
    </row>
    <row r="476" spans="1:4" s="42" customFormat="1" ht="16.5" customHeight="1">
      <c r="A476" s="136" t="s">
        <v>447</v>
      </c>
      <c r="B476" s="26">
        <f>SUM(B477:B481)</f>
        <v>5215</v>
      </c>
      <c r="C476" s="26">
        <f>SUM(C477:C481)</f>
        <v>5025</v>
      </c>
      <c r="D476" s="135">
        <f t="shared" si="7"/>
        <v>1.037810945273632</v>
      </c>
    </row>
    <row r="477" spans="1:4" s="42" customFormat="1" ht="16.5" customHeight="1">
      <c r="A477" s="25" t="s">
        <v>448</v>
      </c>
      <c r="B477" s="26">
        <v>623</v>
      </c>
      <c r="C477" s="26">
        <v>706</v>
      </c>
      <c r="D477" s="135">
        <f t="shared" si="7"/>
        <v>0.8824362606232294</v>
      </c>
    </row>
    <row r="478" spans="1:4" s="42" customFormat="1" ht="16.5" customHeight="1">
      <c r="A478" s="25" t="s">
        <v>449</v>
      </c>
      <c r="B478" s="26">
        <v>3109</v>
      </c>
      <c r="C478" s="26">
        <v>3844</v>
      </c>
      <c r="D478" s="135">
        <f t="shared" si="7"/>
        <v>0.808792924037461</v>
      </c>
    </row>
    <row r="479" spans="1:4" s="42" customFormat="1" ht="16.5" customHeight="1">
      <c r="A479" s="25" t="s">
        <v>450</v>
      </c>
      <c r="B479" s="26">
        <v>1390</v>
      </c>
      <c r="C479" s="26">
        <v>362</v>
      </c>
      <c r="D479" s="135">
        <f t="shared" si="7"/>
        <v>3.839779005524862</v>
      </c>
    </row>
    <row r="480" spans="1:4" s="42" customFormat="1" ht="16.5" customHeight="1">
      <c r="A480" s="25" t="s">
        <v>451</v>
      </c>
      <c r="B480" s="26">
        <v>0</v>
      </c>
      <c r="C480" s="26">
        <v>3</v>
      </c>
      <c r="D480" s="135">
        <f t="shared" si="7"/>
        <v>0</v>
      </c>
    </row>
    <row r="481" spans="1:4" s="42" customFormat="1" ht="16.5" customHeight="1">
      <c r="A481" s="25" t="s">
        <v>452</v>
      </c>
      <c r="B481" s="26">
        <v>93</v>
      </c>
      <c r="C481" s="26">
        <v>110</v>
      </c>
      <c r="D481" s="135">
        <f t="shared" si="7"/>
        <v>0.8454545454545455</v>
      </c>
    </row>
    <row r="482" spans="1:4" s="42" customFormat="1" ht="16.5" customHeight="1">
      <c r="A482" s="136" t="s">
        <v>453</v>
      </c>
      <c r="B482" s="26">
        <f>SUM(B483:B488)</f>
        <v>63635</v>
      </c>
      <c r="C482" s="26">
        <f>SUM(C483:C488)</f>
        <v>70157</v>
      </c>
      <c r="D482" s="135">
        <f t="shared" si="7"/>
        <v>0.9070370739911912</v>
      </c>
    </row>
    <row r="483" spans="1:4" s="42" customFormat="1" ht="16.5" customHeight="1">
      <c r="A483" s="25" t="s">
        <v>454</v>
      </c>
      <c r="B483" s="26">
        <v>1431</v>
      </c>
      <c r="C483" s="26">
        <v>392</v>
      </c>
      <c r="D483" s="135">
        <f t="shared" si="7"/>
        <v>3.6505102040816326</v>
      </c>
    </row>
    <row r="484" spans="1:4" s="42" customFormat="1" ht="16.5" customHeight="1">
      <c r="A484" s="25" t="s">
        <v>455</v>
      </c>
      <c r="B484" s="26">
        <v>280</v>
      </c>
      <c r="C484" s="26">
        <v>495</v>
      </c>
      <c r="D484" s="135">
        <f t="shared" si="7"/>
        <v>0.5656565656565656</v>
      </c>
    </row>
    <row r="485" spans="1:4" s="42" customFormat="1" ht="16.5" customHeight="1">
      <c r="A485" s="25" t="s">
        <v>456</v>
      </c>
      <c r="B485" s="26">
        <v>0</v>
      </c>
      <c r="C485" s="26">
        <v>0</v>
      </c>
      <c r="D485" s="135" t="str">
        <f t="shared" si="7"/>
        <v>-</v>
      </c>
    </row>
    <row r="486" spans="1:4" s="42" customFormat="1" ht="16.5" customHeight="1">
      <c r="A486" s="25" t="s">
        <v>457</v>
      </c>
      <c r="B486" s="26">
        <v>40</v>
      </c>
      <c r="C486" s="26">
        <v>40</v>
      </c>
      <c r="D486" s="135">
        <f t="shared" si="7"/>
        <v>1</v>
      </c>
    </row>
    <row r="487" spans="1:4" s="42" customFormat="1" ht="16.5" customHeight="1">
      <c r="A487" s="25" t="s">
        <v>458</v>
      </c>
      <c r="B487" s="26">
        <v>0</v>
      </c>
      <c r="C487" s="26">
        <v>0</v>
      </c>
      <c r="D487" s="135" t="str">
        <f t="shared" si="7"/>
        <v>-</v>
      </c>
    </row>
    <row r="488" spans="1:4" s="42" customFormat="1" ht="16.5" customHeight="1">
      <c r="A488" s="25" t="s">
        <v>459</v>
      </c>
      <c r="B488" s="26">
        <v>61884</v>
      </c>
      <c r="C488" s="26">
        <v>69230</v>
      </c>
      <c r="D488" s="135">
        <f t="shared" si="7"/>
        <v>0.8938899321103568</v>
      </c>
    </row>
    <row r="489" spans="1:4" s="42" customFormat="1" ht="16.5" customHeight="1">
      <c r="A489" s="136" t="s">
        <v>460</v>
      </c>
      <c r="B489" s="26">
        <f>SUM(B490)</f>
        <v>51119</v>
      </c>
      <c r="C489" s="26">
        <f>C490</f>
        <v>29329</v>
      </c>
      <c r="D489" s="135">
        <f t="shared" si="7"/>
        <v>1.7429506631661495</v>
      </c>
    </row>
    <row r="490" spans="1:4" s="42" customFormat="1" ht="16.5" customHeight="1">
      <c r="A490" s="25" t="s">
        <v>461</v>
      </c>
      <c r="B490" s="26">
        <v>51119</v>
      </c>
      <c r="C490" s="26">
        <v>29329</v>
      </c>
      <c r="D490" s="135">
        <f t="shared" si="7"/>
        <v>1.7429506631661495</v>
      </c>
    </row>
    <row r="491" spans="1:4" s="42" customFormat="1" ht="16.5" customHeight="1">
      <c r="A491" s="136" t="s">
        <v>462</v>
      </c>
      <c r="B491" s="26">
        <f>SUM(B492,B497,B506,B512,B518,B523,B528,B535,B539,B542)</f>
        <v>83226</v>
      </c>
      <c r="C491" s="26">
        <f>SUM(C492,C497,C506,C512,C518,C523,C528,C535,C539,C542)</f>
        <v>54559</v>
      </c>
      <c r="D491" s="135">
        <f t="shared" si="7"/>
        <v>1.5254311845891604</v>
      </c>
    </row>
    <row r="492" spans="1:4" s="42" customFormat="1" ht="16.5" customHeight="1">
      <c r="A492" s="136" t="s">
        <v>463</v>
      </c>
      <c r="B492" s="26">
        <f>SUM(B493:B496)</f>
        <v>3732</v>
      </c>
      <c r="C492" s="26">
        <f>SUM(C493:C496)</f>
        <v>3618</v>
      </c>
      <c r="D492" s="135">
        <f t="shared" si="7"/>
        <v>1.0315091210613598</v>
      </c>
    </row>
    <row r="493" spans="1:4" s="42" customFormat="1" ht="16.5" customHeight="1">
      <c r="A493" s="25" t="s">
        <v>133</v>
      </c>
      <c r="B493" s="26">
        <v>2541</v>
      </c>
      <c r="C493" s="26">
        <v>2340</v>
      </c>
      <c r="D493" s="135">
        <f t="shared" si="7"/>
        <v>1.0858974358974358</v>
      </c>
    </row>
    <row r="494" spans="1:4" s="42" customFormat="1" ht="16.5" customHeight="1">
      <c r="A494" s="25" t="s">
        <v>134</v>
      </c>
      <c r="B494" s="26">
        <v>702</v>
      </c>
      <c r="C494" s="26">
        <v>679</v>
      </c>
      <c r="D494" s="135">
        <f t="shared" si="7"/>
        <v>1.0338733431516938</v>
      </c>
    </row>
    <row r="495" spans="1:4" s="42" customFormat="1" ht="16.5" customHeight="1">
      <c r="A495" s="25" t="s">
        <v>135</v>
      </c>
      <c r="B495" s="26">
        <v>10</v>
      </c>
      <c r="C495" s="26">
        <v>10</v>
      </c>
      <c r="D495" s="135">
        <f t="shared" si="7"/>
        <v>1</v>
      </c>
    </row>
    <row r="496" spans="1:4" s="42" customFormat="1" ht="16.5" customHeight="1">
      <c r="A496" s="25" t="s">
        <v>464</v>
      </c>
      <c r="B496" s="26">
        <v>479</v>
      </c>
      <c r="C496" s="26">
        <v>589</v>
      </c>
      <c r="D496" s="135">
        <f t="shared" si="7"/>
        <v>0.8132427843803056</v>
      </c>
    </row>
    <row r="497" spans="1:4" s="42" customFormat="1" ht="16.5" customHeight="1">
      <c r="A497" s="136" t="s">
        <v>465</v>
      </c>
      <c r="B497" s="26">
        <f>SUM(B498:B505)</f>
        <v>50</v>
      </c>
      <c r="C497" s="26">
        <f>SUM(C498:C505)</f>
        <v>50</v>
      </c>
      <c r="D497" s="135">
        <f t="shared" si="7"/>
        <v>1</v>
      </c>
    </row>
    <row r="498" spans="1:4" s="42" customFormat="1" ht="16.5" customHeight="1">
      <c r="A498" s="25" t="s">
        <v>466</v>
      </c>
      <c r="B498" s="26">
        <v>0</v>
      </c>
      <c r="C498" s="26">
        <v>0</v>
      </c>
      <c r="D498" s="135" t="str">
        <f t="shared" si="7"/>
        <v>-</v>
      </c>
    </row>
    <row r="499" spans="1:4" s="42" customFormat="1" ht="16.5" customHeight="1">
      <c r="A499" s="25" t="s">
        <v>467</v>
      </c>
      <c r="B499" s="26">
        <v>0</v>
      </c>
      <c r="C499" s="26">
        <v>0</v>
      </c>
      <c r="D499" s="135" t="str">
        <f t="shared" si="7"/>
        <v>-</v>
      </c>
    </row>
    <row r="500" spans="1:4" s="42" customFormat="1" ht="16.5" customHeight="1">
      <c r="A500" s="25" t="s">
        <v>468</v>
      </c>
      <c r="B500" s="26">
        <v>10</v>
      </c>
      <c r="C500" s="26">
        <v>10</v>
      </c>
      <c r="D500" s="135">
        <f t="shared" si="7"/>
        <v>1</v>
      </c>
    </row>
    <row r="501" spans="1:4" s="42" customFormat="1" ht="16.5" customHeight="1">
      <c r="A501" s="25" t="s">
        <v>469</v>
      </c>
      <c r="B501" s="26">
        <v>0</v>
      </c>
      <c r="C501" s="26">
        <v>10</v>
      </c>
      <c r="D501" s="135">
        <f t="shared" si="7"/>
        <v>0</v>
      </c>
    </row>
    <row r="502" spans="1:4" s="42" customFormat="1" ht="16.5" customHeight="1">
      <c r="A502" s="25" t="s">
        <v>470</v>
      </c>
      <c r="B502" s="26">
        <v>0</v>
      </c>
      <c r="C502" s="26">
        <v>0</v>
      </c>
      <c r="D502" s="135" t="str">
        <f t="shared" si="7"/>
        <v>-</v>
      </c>
    </row>
    <row r="503" spans="1:4" s="42" customFormat="1" ht="16.5" customHeight="1">
      <c r="A503" s="25" t="s">
        <v>471</v>
      </c>
      <c r="B503" s="26">
        <v>20</v>
      </c>
      <c r="C503" s="26">
        <v>0</v>
      </c>
      <c r="D503" s="135" t="str">
        <f t="shared" si="7"/>
        <v>-</v>
      </c>
    </row>
    <row r="504" spans="1:4" s="42" customFormat="1" ht="16.5" customHeight="1">
      <c r="A504" s="25" t="s">
        <v>472</v>
      </c>
      <c r="B504" s="26">
        <v>0</v>
      </c>
      <c r="C504" s="26">
        <v>0</v>
      </c>
      <c r="D504" s="135" t="str">
        <f t="shared" si="7"/>
        <v>-</v>
      </c>
    </row>
    <row r="505" spans="1:4" s="42" customFormat="1" ht="16.5" customHeight="1">
      <c r="A505" s="25" t="s">
        <v>473</v>
      </c>
      <c r="B505" s="26">
        <v>20</v>
      </c>
      <c r="C505" s="26">
        <v>30</v>
      </c>
      <c r="D505" s="135">
        <f t="shared" si="7"/>
        <v>0.6666666666666666</v>
      </c>
    </row>
    <row r="506" spans="1:4" s="42" customFormat="1" ht="16.5" customHeight="1">
      <c r="A506" s="136" t="s">
        <v>474</v>
      </c>
      <c r="B506" s="26">
        <f>SUM(B507:B511)</f>
        <v>30</v>
      </c>
      <c r="C506" s="26">
        <f>SUM(C507:C511)</f>
        <v>0</v>
      </c>
      <c r="D506" s="135" t="str">
        <f t="shared" si="7"/>
        <v>-</v>
      </c>
    </row>
    <row r="507" spans="1:4" s="42" customFormat="1" ht="16.5" customHeight="1">
      <c r="A507" s="25" t="s">
        <v>466</v>
      </c>
      <c r="B507" s="26">
        <v>0</v>
      </c>
      <c r="C507" s="26">
        <v>0</v>
      </c>
      <c r="D507" s="135" t="str">
        <f t="shared" si="7"/>
        <v>-</v>
      </c>
    </row>
    <row r="508" spans="1:4" s="42" customFormat="1" ht="16.5" customHeight="1">
      <c r="A508" s="25" t="s">
        <v>475</v>
      </c>
      <c r="B508" s="26">
        <v>30</v>
      </c>
      <c r="C508" s="26">
        <v>0</v>
      </c>
      <c r="D508" s="135" t="str">
        <f t="shared" si="7"/>
        <v>-</v>
      </c>
    </row>
    <row r="509" spans="1:4" s="42" customFormat="1" ht="16.5" customHeight="1">
      <c r="A509" s="25" t="s">
        <v>476</v>
      </c>
      <c r="B509" s="26">
        <v>0</v>
      </c>
      <c r="C509" s="26">
        <v>0</v>
      </c>
      <c r="D509" s="135" t="str">
        <f t="shared" si="7"/>
        <v>-</v>
      </c>
    </row>
    <row r="510" spans="1:4" s="42" customFormat="1" ht="16.5" customHeight="1">
      <c r="A510" s="25" t="s">
        <v>477</v>
      </c>
      <c r="B510" s="26">
        <v>0</v>
      </c>
      <c r="C510" s="26">
        <v>0</v>
      </c>
      <c r="D510" s="135" t="str">
        <f t="shared" si="7"/>
        <v>-</v>
      </c>
    </row>
    <row r="511" spans="1:4" s="42" customFormat="1" ht="16.5" customHeight="1">
      <c r="A511" s="25" t="s">
        <v>478</v>
      </c>
      <c r="B511" s="26">
        <v>0</v>
      </c>
      <c r="C511" s="26">
        <v>0</v>
      </c>
      <c r="D511" s="135" t="str">
        <f t="shared" si="7"/>
        <v>-</v>
      </c>
    </row>
    <row r="512" spans="1:4" s="42" customFormat="1" ht="16.5" customHeight="1">
      <c r="A512" s="136" t="s">
        <v>479</v>
      </c>
      <c r="B512" s="26">
        <f>SUM(B513:B517)</f>
        <v>39961</v>
      </c>
      <c r="C512" s="26">
        <f>SUM(C513:C517)</f>
        <v>12590</v>
      </c>
      <c r="D512" s="135">
        <f t="shared" si="7"/>
        <v>3.174027005559968</v>
      </c>
    </row>
    <row r="513" spans="1:4" s="42" customFormat="1" ht="16.5" customHeight="1">
      <c r="A513" s="25" t="s">
        <v>466</v>
      </c>
      <c r="B513" s="26">
        <v>4</v>
      </c>
      <c r="C513" s="26">
        <v>0</v>
      </c>
      <c r="D513" s="135" t="str">
        <f t="shared" si="7"/>
        <v>-</v>
      </c>
    </row>
    <row r="514" spans="1:4" s="42" customFormat="1" ht="16.5" customHeight="1">
      <c r="A514" s="25" t="s">
        <v>480</v>
      </c>
      <c r="B514" s="26">
        <v>2254</v>
      </c>
      <c r="C514" s="26">
        <v>210</v>
      </c>
      <c r="D514" s="135">
        <f t="shared" si="7"/>
        <v>10.733333333333333</v>
      </c>
    </row>
    <row r="515" spans="1:4" s="42" customFormat="1" ht="16.5" customHeight="1">
      <c r="A515" s="25" t="s">
        <v>481</v>
      </c>
      <c r="B515" s="26">
        <v>14525</v>
      </c>
      <c r="C515" s="26">
        <v>6295</v>
      </c>
      <c r="D515" s="135">
        <f t="shared" si="7"/>
        <v>2.307386814932486</v>
      </c>
    </row>
    <row r="516" spans="1:4" s="42" customFormat="1" ht="16.5" customHeight="1">
      <c r="A516" s="25" t="s">
        <v>482</v>
      </c>
      <c r="B516" s="26">
        <v>18673</v>
      </c>
      <c r="C516" s="26">
        <v>2522</v>
      </c>
      <c r="D516" s="135">
        <f t="shared" si="7"/>
        <v>7.404044409199049</v>
      </c>
    </row>
    <row r="517" spans="1:4" s="42" customFormat="1" ht="16.5" customHeight="1">
      <c r="A517" s="25" t="s">
        <v>483</v>
      </c>
      <c r="B517" s="26">
        <v>4505</v>
      </c>
      <c r="C517" s="26">
        <v>3563</v>
      </c>
      <c r="D517" s="135">
        <f aca="true" t="shared" si="8" ref="D517:D580">IF(C517=0,"-",B517/C517)</f>
        <v>1.2643839461128263</v>
      </c>
    </row>
    <row r="518" spans="1:4" s="42" customFormat="1" ht="16.5" customHeight="1">
      <c r="A518" s="136" t="s">
        <v>484</v>
      </c>
      <c r="B518" s="26">
        <f>SUM(B519:B522)</f>
        <v>400</v>
      </c>
      <c r="C518" s="26">
        <f>SUM(C519:C522)</f>
        <v>793</v>
      </c>
      <c r="D518" s="135">
        <f t="shared" si="8"/>
        <v>0.5044136191677175</v>
      </c>
    </row>
    <row r="519" spans="1:4" s="42" customFormat="1" ht="16.5" customHeight="1">
      <c r="A519" s="25" t="s">
        <v>466</v>
      </c>
      <c r="B519" s="26">
        <v>1</v>
      </c>
      <c r="C519" s="26">
        <v>10</v>
      </c>
      <c r="D519" s="135">
        <f t="shared" si="8"/>
        <v>0.1</v>
      </c>
    </row>
    <row r="520" spans="1:4" s="42" customFormat="1" ht="16.5" customHeight="1">
      <c r="A520" s="25" t="s">
        <v>485</v>
      </c>
      <c r="B520" s="26">
        <v>319</v>
      </c>
      <c r="C520" s="26">
        <v>618</v>
      </c>
      <c r="D520" s="135">
        <f t="shared" si="8"/>
        <v>0.5161812297734628</v>
      </c>
    </row>
    <row r="521" spans="1:4" s="42" customFormat="1" ht="16.5" customHeight="1">
      <c r="A521" s="25" t="s">
        <v>486</v>
      </c>
      <c r="B521" s="26">
        <v>70</v>
      </c>
      <c r="C521" s="26">
        <v>50</v>
      </c>
      <c r="D521" s="135">
        <f t="shared" si="8"/>
        <v>1.4</v>
      </c>
    </row>
    <row r="522" spans="1:4" s="42" customFormat="1" ht="16.5" customHeight="1">
      <c r="A522" s="25" t="s">
        <v>487</v>
      </c>
      <c r="B522" s="26">
        <v>10</v>
      </c>
      <c r="C522" s="26">
        <v>115</v>
      </c>
      <c r="D522" s="135">
        <f t="shared" si="8"/>
        <v>0.08695652173913043</v>
      </c>
    </row>
    <row r="523" spans="1:4" s="42" customFormat="1" ht="16.5" customHeight="1">
      <c r="A523" s="136" t="s">
        <v>488</v>
      </c>
      <c r="B523" s="26">
        <f>SUM(B524:B527)</f>
        <v>29</v>
      </c>
      <c r="C523" s="26">
        <f>SUM(C524:C527)</f>
        <v>30</v>
      </c>
      <c r="D523" s="135">
        <f t="shared" si="8"/>
        <v>0.9666666666666667</v>
      </c>
    </row>
    <row r="524" spans="1:4" s="42" customFormat="1" ht="16.5" customHeight="1">
      <c r="A524" s="25" t="s">
        <v>489</v>
      </c>
      <c r="B524" s="26">
        <v>0</v>
      </c>
      <c r="C524" s="26">
        <v>0</v>
      </c>
      <c r="D524" s="135" t="str">
        <f t="shared" si="8"/>
        <v>-</v>
      </c>
    </row>
    <row r="525" spans="1:4" s="42" customFormat="1" ht="16.5" customHeight="1">
      <c r="A525" s="25" t="s">
        <v>490</v>
      </c>
      <c r="B525" s="26">
        <v>0</v>
      </c>
      <c r="C525" s="26">
        <v>0</v>
      </c>
      <c r="D525" s="135" t="str">
        <f t="shared" si="8"/>
        <v>-</v>
      </c>
    </row>
    <row r="526" spans="1:4" s="42" customFormat="1" ht="16.5" customHeight="1">
      <c r="A526" s="25" t="s">
        <v>491</v>
      </c>
      <c r="B526" s="26">
        <v>0</v>
      </c>
      <c r="C526" s="26">
        <v>0</v>
      </c>
      <c r="D526" s="135" t="str">
        <f t="shared" si="8"/>
        <v>-</v>
      </c>
    </row>
    <row r="527" spans="1:4" s="42" customFormat="1" ht="16.5" customHeight="1">
      <c r="A527" s="25" t="s">
        <v>492</v>
      </c>
      <c r="B527" s="26">
        <v>29</v>
      </c>
      <c r="C527" s="26">
        <v>30</v>
      </c>
      <c r="D527" s="135">
        <f t="shared" si="8"/>
        <v>0.9666666666666667</v>
      </c>
    </row>
    <row r="528" spans="1:4" s="42" customFormat="1" ht="16.5" customHeight="1">
      <c r="A528" s="136" t="s">
        <v>493</v>
      </c>
      <c r="B528" s="26">
        <f>SUM(B529:B534)</f>
        <v>1223</v>
      </c>
      <c r="C528" s="26">
        <f>SUM(C529:C534)</f>
        <v>1313</v>
      </c>
      <c r="D528" s="135">
        <f t="shared" si="8"/>
        <v>0.9314546839299315</v>
      </c>
    </row>
    <row r="529" spans="1:4" s="42" customFormat="1" ht="16.5" customHeight="1">
      <c r="A529" s="25" t="s">
        <v>466</v>
      </c>
      <c r="B529" s="26">
        <v>636</v>
      </c>
      <c r="C529" s="26">
        <v>634</v>
      </c>
      <c r="D529" s="135">
        <f t="shared" si="8"/>
        <v>1.003154574132492</v>
      </c>
    </row>
    <row r="530" spans="1:4" s="42" customFormat="1" ht="16.5" customHeight="1">
      <c r="A530" s="25" t="s">
        <v>494</v>
      </c>
      <c r="B530" s="26">
        <v>277</v>
      </c>
      <c r="C530" s="26">
        <v>350</v>
      </c>
      <c r="D530" s="135">
        <f t="shared" si="8"/>
        <v>0.7914285714285715</v>
      </c>
    </row>
    <row r="531" spans="1:4" s="42" customFormat="1" ht="16.5" customHeight="1">
      <c r="A531" s="25" t="s">
        <v>495</v>
      </c>
      <c r="B531" s="26">
        <v>20</v>
      </c>
      <c r="C531" s="26">
        <v>10</v>
      </c>
      <c r="D531" s="135">
        <f t="shared" si="8"/>
        <v>2</v>
      </c>
    </row>
    <row r="532" spans="1:4" s="42" customFormat="1" ht="16.5" customHeight="1">
      <c r="A532" s="25" t="s">
        <v>496</v>
      </c>
      <c r="B532" s="26">
        <v>55</v>
      </c>
      <c r="C532" s="26">
        <v>15</v>
      </c>
      <c r="D532" s="135">
        <f t="shared" si="8"/>
        <v>3.6666666666666665</v>
      </c>
    </row>
    <row r="533" spans="1:4" s="42" customFormat="1" ht="16.5" customHeight="1">
      <c r="A533" s="25" t="s">
        <v>497</v>
      </c>
      <c r="B533" s="26">
        <v>109</v>
      </c>
      <c r="C533" s="26">
        <v>160</v>
      </c>
      <c r="D533" s="135">
        <f t="shared" si="8"/>
        <v>0.68125</v>
      </c>
    </row>
    <row r="534" spans="1:4" s="42" customFormat="1" ht="16.5" customHeight="1">
      <c r="A534" s="25" t="s">
        <v>498</v>
      </c>
      <c r="B534" s="26">
        <v>126</v>
      </c>
      <c r="C534" s="26">
        <v>144</v>
      </c>
      <c r="D534" s="135">
        <f t="shared" si="8"/>
        <v>0.875</v>
      </c>
    </row>
    <row r="535" spans="1:4" s="42" customFormat="1" ht="16.5" customHeight="1">
      <c r="A535" s="136" t="s">
        <v>499</v>
      </c>
      <c r="B535" s="26">
        <f>SUM(B536:B538)</f>
        <v>67</v>
      </c>
      <c r="C535" s="26">
        <f>SUM(C536:C538)</f>
        <v>713</v>
      </c>
      <c r="D535" s="135">
        <f t="shared" si="8"/>
        <v>0.09396914446002805</v>
      </c>
    </row>
    <row r="536" spans="1:4" s="42" customFormat="1" ht="16.5" customHeight="1">
      <c r="A536" s="25" t="s">
        <v>500</v>
      </c>
      <c r="B536" s="26">
        <v>0</v>
      </c>
      <c r="C536" s="26">
        <v>0</v>
      </c>
      <c r="D536" s="135" t="str">
        <f t="shared" si="8"/>
        <v>-</v>
      </c>
    </row>
    <row r="537" spans="1:4" s="42" customFormat="1" ht="16.5" customHeight="1">
      <c r="A537" s="25" t="s">
        <v>501</v>
      </c>
      <c r="B537" s="26">
        <v>0</v>
      </c>
      <c r="C537" s="26">
        <v>0</v>
      </c>
      <c r="D537" s="135" t="str">
        <f t="shared" si="8"/>
        <v>-</v>
      </c>
    </row>
    <row r="538" spans="1:4" s="42" customFormat="1" ht="16.5" customHeight="1">
      <c r="A538" s="25" t="s">
        <v>502</v>
      </c>
      <c r="B538" s="26">
        <v>67</v>
      </c>
      <c r="C538" s="26">
        <v>713</v>
      </c>
      <c r="D538" s="135">
        <f t="shared" si="8"/>
        <v>0.09396914446002805</v>
      </c>
    </row>
    <row r="539" spans="1:4" s="42" customFormat="1" ht="16.5" customHeight="1">
      <c r="A539" s="136" t="s">
        <v>503</v>
      </c>
      <c r="B539" s="26">
        <f>SUM(B540:B541)</f>
        <v>257</v>
      </c>
      <c r="C539" s="26">
        <f>C540+C541</f>
        <v>343</v>
      </c>
      <c r="D539" s="135">
        <f t="shared" si="8"/>
        <v>0.749271137026239</v>
      </c>
    </row>
    <row r="540" spans="1:4" s="42" customFormat="1" ht="16.5" customHeight="1">
      <c r="A540" s="25" t="s">
        <v>504</v>
      </c>
      <c r="B540" s="26">
        <v>207</v>
      </c>
      <c r="C540" s="26">
        <v>163</v>
      </c>
      <c r="D540" s="135">
        <f t="shared" si="8"/>
        <v>1.2699386503067485</v>
      </c>
    </row>
    <row r="541" spans="1:4" s="42" customFormat="1" ht="16.5" customHeight="1">
      <c r="A541" s="25" t="s">
        <v>505</v>
      </c>
      <c r="B541" s="26">
        <v>50</v>
      </c>
      <c r="C541" s="26">
        <v>180</v>
      </c>
      <c r="D541" s="135">
        <f t="shared" si="8"/>
        <v>0.2777777777777778</v>
      </c>
    </row>
    <row r="542" spans="1:4" s="42" customFormat="1" ht="16.5" customHeight="1">
      <c r="A542" s="136" t="s">
        <v>506</v>
      </c>
      <c r="B542" s="26">
        <f>SUM(B543:B546)</f>
        <v>37477</v>
      </c>
      <c r="C542" s="26">
        <f>SUM(C543:C546)</f>
        <v>35109</v>
      </c>
      <c r="D542" s="135">
        <f t="shared" si="8"/>
        <v>1.0674470933378906</v>
      </c>
    </row>
    <row r="543" spans="1:4" s="42" customFormat="1" ht="16.5" customHeight="1">
      <c r="A543" s="25" t="s">
        <v>507</v>
      </c>
      <c r="B543" s="26">
        <v>21</v>
      </c>
      <c r="C543" s="26">
        <v>360</v>
      </c>
      <c r="D543" s="135">
        <f t="shared" si="8"/>
        <v>0.058333333333333334</v>
      </c>
    </row>
    <row r="544" spans="1:4" s="42" customFormat="1" ht="16.5" customHeight="1">
      <c r="A544" s="25" t="s">
        <v>508</v>
      </c>
      <c r="B544" s="26">
        <v>0</v>
      </c>
      <c r="C544" s="26">
        <v>0</v>
      </c>
      <c r="D544" s="135" t="str">
        <f t="shared" si="8"/>
        <v>-</v>
      </c>
    </row>
    <row r="545" spans="1:4" s="42" customFormat="1" ht="16.5" customHeight="1">
      <c r="A545" s="25" t="s">
        <v>509</v>
      </c>
      <c r="B545" s="26">
        <v>0</v>
      </c>
      <c r="C545" s="26">
        <v>0</v>
      </c>
      <c r="D545" s="135" t="str">
        <f t="shared" si="8"/>
        <v>-</v>
      </c>
    </row>
    <row r="546" spans="1:4" s="42" customFormat="1" ht="16.5" customHeight="1">
      <c r="A546" s="25" t="s">
        <v>510</v>
      </c>
      <c r="B546" s="26">
        <v>37456</v>
      </c>
      <c r="C546" s="26">
        <v>34749</v>
      </c>
      <c r="D546" s="135">
        <f t="shared" si="8"/>
        <v>1.0779015223459667</v>
      </c>
    </row>
    <row r="547" spans="1:4" s="42" customFormat="1" ht="16.5" customHeight="1">
      <c r="A547" s="136" t="s">
        <v>511</v>
      </c>
      <c r="B547" s="26">
        <f>SUM(B548,B562,B570,B581,B592)</f>
        <v>58254</v>
      </c>
      <c r="C547" s="26">
        <f>SUM(C548,C562,C570,C581,C592)</f>
        <v>98637</v>
      </c>
      <c r="D547" s="135">
        <f t="shared" si="8"/>
        <v>0.5905897381307217</v>
      </c>
    </row>
    <row r="548" spans="1:4" s="42" customFormat="1" ht="16.5" customHeight="1">
      <c r="A548" s="136" t="s">
        <v>512</v>
      </c>
      <c r="B548" s="26">
        <f>SUM(B549:B561)</f>
        <v>19012</v>
      </c>
      <c r="C548" s="26">
        <f>SUM(C549:C561)</f>
        <v>34285</v>
      </c>
      <c r="D548" s="135">
        <f t="shared" si="8"/>
        <v>0.5545282193379029</v>
      </c>
    </row>
    <row r="549" spans="1:4" s="42" customFormat="1" ht="16.5" customHeight="1">
      <c r="A549" s="25" t="s">
        <v>133</v>
      </c>
      <c r="B549" s="26">
        <v>5645</v>
      </c>
      <c r="C549" s="26">
        <v>6586</v>
      </c>
      <c r="D549" s="135">
        <f t="shared" si="8"/>
        <v>0.8571211661099302</v>
      </c>
    </row>
    <row r="550" spans="1:4" s="42" customFormat="1" ht="16.5" customHeight="1">
      <c r="A550" s="25" t="s">
        <v>134</v>
      </c>
      <c r="B550" s="26">
        <v>1232</v>
      </c>
      <c r="C550" s="26">
        <v>825</v>
      </c>
      <c r="D550" s="135">
        <f t="shared" si="8"/>
        <v>1.4933333333333334</v>
      </c>
    </row>
    <row r="551" spans="1:4" s="42" customFormat="1" ht="16.5" customHeight="1">
      <c r="A551" s="25" t="s">
        <v>135</v>
      </c>
      <c r="B551" s="26">
        <v>42</v>
      </c>
      <c r="C551" s="26">
        <v>0</v>
      </c>
      <c r="D551" s="135" t="str">
        <f t="shared" si="8"/>
        <v>-</v>
      </c>
    </row>
    <row r="552" spans="1:4" s="42" customFormat="1" ht="16.5" customHeight="1">
      <c r="A552" s="25" t="s">
        <v>513</v>
      </c>
      <c r="B552" s="26">
        <v>1234</v>
      </c>
      <c r="C552" s="26">
        <v>1014</v>
      </c>
      <c r="D552" s="135">
        <f t="shared" si="8"/>
        <v>1.2169625246548323</v>
      </c>
    </row>
    <row r="553" spans="1:4" s="42" customFormat="1" ht="16.5" customHeight="1">
      <c r="A553" s="25" t="s">
        <v>514</v>
      </c>
      <c r="B553" s="26">
        <v>432</v>
      </c>
      <c r="C553" s="26">
        <v>280</v>
      </c>
      <c r="D553" s="135">
        <f t="shared" si="8"/>
        <v>1.542857142857143</v>
      </c>
    </row>
    <row r="554" spans="1:4" s="42" customFormat="1" ht="16.5" customHeight="1">
      <c r="A554" s="25" t="s">
        <v>515</v>
      </c>
      <c r="B554" s="26">
        <v>122</v>
      </c>
      <c r="C554" s="26">
        <v>285</v>
      </c>
      <c r="D554" s="135">
        <f t="shared" si="8"/>
        <v>0.4280701754385965</v>
      </c>
    </row>
    <row r="555" spans="1:4" s="42" customFormat="1" ht="16.5" customHeight="1">
      <c r="A555" s="25" t="s">
        <v>516</v>
      </c>
      <c r="B555" s="26">
        <v>934</v>
      </c>
      <c r="C555" s="26">
        <v>834</v>
      </c>
      <c r="D555" s="135">
        <f t="shared" si="8"/>
        <v>1.119904076738609</v>
      </c>
    </row>
    <row r="556" spans="1:4" s="42" customFormat="1" ht="16.5" customHeight="1">
      <c r="A556" s="25" t="s">
        <v>517</v>
      </c>
      <c r="B556" s="26">
        <v>486</v>
      </c>
      <c r="C556" s="26">
        <v>351</v>
      </c>
      <c r="D556" s="135">
        <f t="shared" si="8"/>
        <v>1.3846153846153846</v>
      </c>
    </row>
    <row r="557" spans="1:4" s="42" customFormat="1" ht="16.5" customHeight="1">
      <c r="A557" s="25" t="s">
        <v>518</v>
      </c>
      <c r="B557" s="26">
        <v>1395</v>
      </c>
      <c r="C557" s="26">
        <v>1107</v>
      </c>
      <c r="D557" s="135">
        <f t="shared" si="8"/>
        <v>1.2601626016260163</v>
      </c>
    </row>
    <row r="558" spans="1:4" s="42" customFormat="1" ht="16.5" customHeight="1">
      <c r="A558" s="25" t="s">
        <v>519</v>
      </c>
      <c r="B558" s="26">
        <v>100</v>
      </c>
      <c r="C558" s="26">
        <v>58</v>
      </c>
      <c r="D558" s="135">
        <f t="shared" si="8"/>
        <v>1.7241379310344827</v>
      </c>
    </row>
    <row r="559" spans="1:4" s="42" customFormat="1" ht="16.5" customHeight="1">
      <c r="A559" s="25" t="s">
        <v>520</v>
      </c>
      <c r="B559" s="26">
        <v>256</v>
      </c>
      <c r="C559" s="26">
        <v>232</v>
      </c>
      <c r="D559" s="135">
        <f t="shared" si="8"/>
        <v>1.103448275862069</v>
      </c>
    </row>
    <row r="560" spans="1:4" s="42" customFormat="1" ht="16.5" customHeight="1">
      <c r="A560" s="25" t="s">
        <v>521</v>
      </c>
      <c r="B560" s="26">
        <v>1194</v>
      </c>
      <c r="C560" s="26">
        <v>1210</v>
      </c>
      <c r="D560" s="135">
        <f t="shared" si="8"/>
        <v>0.9867768595041322</v>
      </c>
    </row>
    <row r="561" spans="1:4" s="42" customFormat="1" ht="16.5" customHeight="1">
      <c r="A561" s="25" t="s">
        <v>522</v>
      </c>
      <c r="B561" s="26">
        <v>5940</v>
      </c>
      <c r="C561" s="26">
        <v>21503</v>
      </c>
      <c r="D561" s="135">
        <f t="shared" si="8"/>
        <v>0.2762405245779659</v>
      </c>
    </row>
    <row r="562" spans="1:4" s="42" customFormat="1" ht="16.5" customHeight="1">
      <c r="A562" s="136" t="s">
        <v>523</v>
      </c>
      <c r="B562" s="26">
        <f>SUM(B563:B569)</f>
        <v>9911</v>
      </c>
      <c r="C562" s="26">
        <f>SUM(C563:C569)</f>
        <v>20234</v>
      </c>
      <c r="D562" s="135">
        <f t="shared" si="8"/>
        <v>0.4898191163388356</v>
      </c>
    </row>
    <row r="563" spans="1:4" s="42" customFormat="1" ht="16.5" customHeight="1">
      <c r="A563" s="25" t="s">
        <v>133</v>
      </c>
      <c r="B563" s="26">
        <v>1109</v>
      </c>
      <c r="C563" s="26">
        <v>749</v>
      </c>
      <c r="D563" s="135">
        <f t="shared" si="8"/>
        <v>1.4806408544726302</v>
      </c>
    </row>
    <row r="564" spans="1:4" s="42" customFormat="1" ht="16.5" customHeight="1">
      <c r="A564" s="25" t="s">
        <v>134</v>
      </c>
      <c r="B564" s="26">
        <v>395</v>
      </c>
      <c r="C564" s="26">
        <v>212</v>
      </c>
      <c r="D564" s="135">
        <f t="shared" si="8"/>
        <v>1.8632075471698113</v>
      </c>
    </row>
    <row r="565" spans="1:4" s="42" customFormat="1" ht="16.5" customHeight="1">
      <c r="A565" s="25" t="s">
        <v>135</v>
      </c>
      <c r="B565" s="26">
        <v>0</v>
      </c>
      <c r="C565" s="26">
        <v>0</v>
      </c>
      <c r="D565" s="135" t="str">
        <f t="shared" si="8"/>
        <v>-</v>
      </c>
    </row>
    <row r="566" spans="1:4" s="42" customFormat="1" ht="16.5" customHeight="1">
      <c r="A566" s="25" t="s">
        <v>524</v>
      </c>
      <c r="B566" s="26">
        <v>968</v>
      </c>
      <c r="C566" s="26">
        <v>3844</v>
      </c>
      <c r="D566" s="135">
        <f t="shared" si="8"/>
        <v>0.2518210197710718</v>
      </c>
    </row>
    <row r="567" spans="1:4" s="42" customFormat="1" ht="16.5" customHeight="1">
      <c r="A567" s="25" t="s">
        <v>525</v>
      </c>
      <c r="B567" s="26">
        <v>2162</v>
      </c>
      <c r="C567" s="26">
        <v>7575</v>
      </c>
      <c r="D567" s="135">
        <f t="shared" si="8"/>
        <v>0.2854125412541254</v>
      </c>
    </row>
    <row r="568" spans="1:4" s="42" customFormat="1" ht="16.5" customHeight="1">
      <c r="A568" s="25" t="s">
        <v>526</v>
      </c>
      <c r="B568" s="26">
        <v>39</v>
      </c>
      <c r="C568" s="26">
        <v>43</v>
      </c>
      <c r="D568" s="135">
        <f t="shared" si="8"/>
        <v>0.9069767441860465</v>
      </c>
    </row>
    <row r="569" spans="1:4" s="42" customFormat="1" ht="16.5" customHeight="1">
      <c r="A569" s="25" t="s">
        <v>527</v>
      </c>
      <c r="B569" s="26">
        <v>5238</v>
      </c>
      <c r="C569" s="26">
        <v>7811</v>
      </c>
      <c r="D569" s="135">
        <f t="shared" si="8"/>
        <v>0.6705927538087313</v>
      </c>
    </row>
    <row r="570" spans="1:4" s="42" customFormat="1" ht="16.5" customHeight="1">
      <c r="A570" s="136" t="s">
        <v>528</v>
      </c>
      <c r="B570" s="26">
        <f>SUM(B571:B580)</f>
        <v>4951</v>
      </c>
      <c r="C570" s="26">
        <f>SUM(C571:C580)</f>
        <v>6651</v>
      </c>
      <c r="D570" s="135">
        <f t="shared" si="8"/>
        <v>0.7443993384453466</v>
      </c>
    </row>
    <row r="571" spans="1:4" s="42" customFormat="1" ht="16.5" customHeight="1">
      <c r="A571" s="25" t="s">
        <v>133</v>
      </c>
      <c r="B571" s="26">
        <v>107</v>
      </c>
      <c r="C571" s="26">
        <v>391</v>
      </c>
      <c r="D571" s="135">
        <f t="shared" si="8"/>
        <v>0.27365728900255754</v>
      </c>
    </row>
    <row r="572" spans="1:4" s="42" customFormat="1" ht="16.5" customHeight="1">
      <c r="A572" s="25" t="s">
        <v>134</v>
      </c>
      <c r="B572" s="26">
        <v>62</v>
      </c>
      <c r="C572" s="26">
        <v>60</v>
      </c>
      <c r="D572" s="135">
        <f t="shared" si="8"/>
        <v>1.0333333333333334</v>
      </c>
    </row>
    <row r="573" spans="1:4" s="42" customFormat="1" ht="16.5" customHeight="1">
      <c r="A573" s="25" t="s">
        <v>135</v>
      </c>
      <c r="B573" s="26">
        <v>10</v>
      </c>
      <c r="C573" s="26">
        <v>0</v>
      </c>
      <c r="D573" s="135" t="str">
        <f t="shared" si="8"/>
        <v>-</v>
      </c>
    </row>
    <row r="574" spans="1:4" s="42" customFormat="1" ht="16.5" customHeight="1">
      <c r="A574" s="25" t="s">
        <v>529</v>
      </c>
      <c r="B574" s="26">
        <v>0</v>
      </c>
      <c r="C574" s="26">
        <v>0</v>
      </c>
      <c r="D574" s="135" t="str">
        <f t="shared" si="8"/>
        <v>-</v>
      </c>
    </row>
    <row r="575" spans="1:4" s="42" customFormat="1" ht="16.5" customHeight="1">
      <c r="A575" s="25" t="s">
        <v>530</v>
      </c>
      <c r="B575" s="26">
        <v>354</v>
      </c>
      <c r="C575" s="26">
        <v>173</v>
      </c>
      <c r="D575" s="135">
        <f t="shared" si="8"/>
        <v>2.046242774566474</v>
      </c>
    </row>
    <row r="576" spans="1:4" s="42" customFormat="1" ht="16.5" customHeight="1">
      <c r="A576" s="25" t="s">
        <v>531</v>
      </c>
      <c r="B576" s="26">
        <v>1812</v>
      </c>
      <c r="C576" s="26">
        <v>2015</v>
      </c>
      <c r="D576" s="135">
        <f t="shared" si="8"/>
        <v>0.8992555831265509</v>
      </c>
    </row>
    <row r="577" spans="1:4" s="42" customFormat="1" ht="16.5" customHeight="1">
      <c r="A577" s="25" t="s">
        <v>532</v>
      </c>
      <c r="B577" s="26">
        <v>249</v>
      </c>
      <c r="C577" s="26">
        <v>184</v>
      </c>
      <c r="D577" s="135">
        <f t="shared" si="8"/>
        <v>1.3532608695652173</v>
      </c>
    </row>
    <row r="578" spans="1:4" s="42" customFormat="1" ht="16.5" customHeight="1">
      <c r="A578" s="25" t="s">
        <v>533</v>
      </c>
      <c r="B578" s="26">
        <v>1157</v>
      </c>
      <c r="C578" s="26">
        <v>3095</v>
      </c>
      <c r="D578" s="135">
        <f t="shared" si="8"/>
        <v>0.3738287560581583</v>
      </c>
    </row>
    <row r="579" spans="1:4" s="42" customFormat="1" ht="16.5" customHeight="1">
      <c r="A579" s="25" t="s">
        <v>534</v>
      </c>
      <c r="B579" s="26">
        <v>15</v>
      </c>
      <c r="C579" s="26">
        <v>0</v>
      </c>
      <c r="D579" s="135" t="str">
        <f t="shared" si="8"/>
        <v>-</v>
      </c>
    </row>
    <row r="580" spans="1:4" s="42" customFormat="1" ht="16.5" customHeight="1">
      <c r="A580" s="25" t="s">
        <v>535</v>
      </c>
      <c r="B580" s="26">
        <v>1185</v>
      </c>
      <c r="C580" s="26">
        <v>733</v>
      </c>
      <c r="D580" s="135">
        <f t="shared" si="8"/>
        <v>1.616643929058663</v>
      </c>
    </row>
    <row r="581" spans="1:4" s="42" customFormat="1" ht="16.5" customHeight="1">
      <c r="A581" s="136" t="s">
        <v>536</v>
      </c>
      <c r="B581" s="26">
        <f>SUM(B582:B591)</f>
        <v>15808</v>
      </c>
      <c r="C581" s="26">
        <f>SUM(C582:C591)</f>
        <v>17239</v>
      </c>
      <c r="D581" s="135">
        <f aca="true" t="shared" si="9" ref="D581:D644">IF(C581=0,"-",B581/C581)</f>
        <v>0.9169905446951679</v>
      </c>
    </row>
    <row r="582" spans="1:4" s="42" customFormat="1" ht="16.5" customHeight="1">
      <c r="A582" s="25" t="s">
        <v>133</v>
      </c>
      <c r="B582" s="26">
        <v>4895</v>
      </c>
      <c r="C582" s="26">
        <v>4934</v>
      </c>
      <c r="D582" s="135">
        <f t="shared" si="9"/>
        <v>0.9920956627482772</v>
      </c>
    </row>
    <row r="583" spans="1:4" s="42" customFormat="1" ht="16.5" customHeight="1">
      <c r="A583" s="25" t="s">
        <v>134</v>
      </c>
      <c r="B583" s="26">
        <v>398</v>
      </c>
      <c r="C583" s="26">
        <v>971</v>
      </c>
      <c r="D583" s="135">
        <f t="shared" si="9"/>
        <v>0.4098867147270855</v>
      </c>
    </row>
    <row r="584" spans="1:4" s="42" customFormat="1" ht="16.5" customHeight="1">
      <c r="A584" s="25" t="s">
        <v>135</v>
      </c>
      <c r="B584" s="26">
        <v>0</v>
      </c>
      <c r="C584" s="26">
        <v>0</v>
      </c>
      <c r="D584" s="135" t="str">
        <f t="shared" si="9"/>
        <v>-</v>
      </c>
    </row>
    <row r="585" spans="1:4" s="42" customFormat="1" ht="16.5" customHeight="1">
      <c r="A585" s="25" t="s">
        <v>537</v>
      </c>
      <c r="B585" s="26">
        <v>369</v>
      </c>
      <c r="C585" s="26">
        <v>651</v>
      </c>
      <c r="D585" s="135">
        <f t="shared" si="9"/>
        <v>0.5668202764976958</v>
      </c>
    </row>
    <row r="586" spans="1:4" s="42" customFormat="1" ht="16.5" customHeight="1">
      <c r="A586" s="25" t="s">
        <v>538</v>
      </c>
      <c r="B586" s="26">
        <v>3772</v>
      </c>
      <c r="C586" s="26">
        <v>3140</v>
      </c>
      <c r="D586" s="135">
        <f t="shared" si="9"/>
        <v>1.2012738853503184</v>
      </c>
    </row>
    <row r="587" spans="1:4" s="42" customFormat="1" ht="16.5" customHeight="1">
      <c r="A587" s="25" t="s">
        <v>539</v>
      </c>
      <c r="B587" s="26">
        <v>211</v>
      </c>
      <c r="C587" s="26">
        <v>145</v>
      </c>
      <c r="D587" s="135">
        <f t="shared" si="9"/>
        <v>1.4551724137931035</v>
      </c>
    </row>
    <row r="588" spans="1:4" s="42" customFormat="1" ht="16.5" customHeight="1">
      <c r="A588" s="25" t="s">
        <v>540</v>
      </c>
      <c r="B588" s="26">
        <v>60</v>
      </c>
      <c r="C588" s="26">
        <v>0</v>
      </c>
      <c r="D588" s="135" t="str">
        <f t="shared" si="9"/>
        <v>-</v>
      </c>
    </row>
    <row r="589" spans="1:4" s="42" customFormat="1" ht="16.5" customHeight="1">
      <c r="A589" s="25" t="s">
        <v>541</v>
      </c>
      <c r="B589" s="26">
        <v>121</v>
      </c>
      <c r="C589" s="26">
        <v>3</v>
      </c>
      <c r="D589" s="135">
        <f t="shared" si="9"/>
        <v>40.333333333333336</v>
      </c>
    </row>
    <row r="590" spans="1:4" s="42" customFormat="1" ht="16.5" customHeight="1">
      <c r="A590" s="25" t="s">
        <v>542</v>
      </c>
      <c r="B590" s="26">
        <v>0</v>
      </c>
      <c r="C590" s="26">
        <v>0</v>
      </c>
      <c r="D590" s="135" t="str">
        <f t="shared" si="9"/>
        <v>-</v>
      </c>
    </row>
    <row r="591" spans="1:4" s="42" customFormat="1" ht="16.5" customHeight="1">
      <c r="A591" s="25" t="s">
        <v>543</v>
      </c>
      <c r="B591" s="26">
        <v>5982</v>
      </c>
      <c r="C591" s="26">
        <v>7395</v>
      </c>
      <c r="D591" s="135">
        <f t="shared" si="9"/>
        <v>0.8089249492900609</v>
      </c>
    </row>
    <row r="592" spans="1:4" s="42" customFormat="1" ht="16.5" customHeight="1">
      <c r="A592" s="136" t="s">
        <v>544</v>
      </c>
      <c r="B592" s="26">
        <f>SUM(B593:B595)</f>
        <v>8572</v>
      </c>
      <c r="C592" s="26">
        <f>SUM(C593:C595)</f>
        <v>20228</v>
      </c>
      <c r="D592" s="135">
        <f t="shared" si="9"/>
        <v>0.42376903302353175</v>
      </c>
    </row>
    <row r="593" spans="1:4" s="42" customFormat="1" ht="16.5" customHeight="1">
      <c r="A593" s="25" t="s">
        <v>545</v>
      </c>
      <c r="B593" s="26">
        <v>0</v>
      </c>
      <c r="C593" s="26">
        <v>0</v>
      </c>
      <c r="D593" s="135" t="str">
        <f t="shared" si="9"/>
        <v>-</v>
      </c>
    </row>
    <row r="594" spans="1:4" s="42" customFormat="1" ht="16.5" customHeight="1">
      <c r="A594" s="25" t="s">
        <v>546</v>
      </c>
      <c r="B594" s="26">
        <v>400</v>
      </c>
      <c r="C594" s="26">
        <v>140</v>
      </c>
      <c r="D594" s="135">
        <f t="shared" si="9"/>
        <v>2.857142857142857</v>
      </c>
    </row>
    <row r="595" spans="1:4" s="42" customFormat="1" ht="16.5" customHeight="1">
      <c r="A595" s="25" t="s">
        <v>547</v>
      </c>
      <c r="B595" s="26">
        <v>8172</v>
      </c>
      <c r="C595" s="26">
        <v>20088</v>
      </c>
      <c r="D595" s="135">
        <f t="shared" si="9"/>
        <v>0.4068100358422939</v>
      </c>
    </row>
    <row r="596" spans="1:4" s="42" customFormat="1" ht="16.5" customHeight="1">
      <c r="A596" s="136" t="s">
        <v>548</v>
      </c>
      <c r="B596" s="26">
        <f>SUM(B597,B611,B622,B624,B633,B637,B647,B655,B661,B668,B677,B682,B687,B690,B693,B696,B699,B702,B706,B711)</f>
        <v>926505</v>
      </c>
      <c r="C596" s="26">
        <f>SUM(C597,C611,C622,C624,C633,C637,C647,C655,C661,C668,C677,C682,C687,C690,C693,C696,C699,C702,C706,C711)</f>
        <v>824849</v>
      </c>
      <c r="D596" s="135">
        <f t="shared" si="9"/>
        <v>1.1232419509510225</v>
      </c>
    </row>
    <row r="597" spans="1:4" s="42" customFormat="1" ht="16.5" customHeight="1">
      <c r="A597" s="136" t="s">
        <v>549</v>
      </c>
      <c r="B597" s="26">
        <f>SUM(B598:B610)</f>
        <v>26869</v>
      </c>
      <c r="C597" s="26">
        <f>SUM(C598:C610)</f>
        <v>25543</v>
      </c>
      <c r="D597" s="135">
        <f t="shared" si="9"/>
        <v>1.0519124613397017</v>
      </c>
    </row>
    <row r="598" spans="1:4" s="42" customFormat="1" ht="16.5" customHeight="1">
      <c r="A598" s="25" t="s">
        <v>133</v>
      </c>
      <c r="B598" s="26">
        <v>9391</v>
      </c>
      <c r="C598" s="26">
        <v>11014</v>
      </c>
      <c r="D598" s="135">
        <f t="shared" si="9"/>
        <v>0.852642091883058</v>
      </c>
    </row>
    <row r="599" spans="1:4" s="42" customFormat="1" ht="16.5" customHeight="1">
      <c r="A599" s="25" t="s">
        <v>134</v>
      </c>
      <c r="B599" s="26">
        <v>1431</v>
      </c>
      <c r="C599" s="26">
        <v>443</v>
      </c>
      <c r="D599" s="135">
        <f t="shared" si="9"/>
        <v>3.230248306997743</v>
      </c>
    </row>
    <row r="600" spans="1:4" s="42" customFormat="1" ht="16.5" customHeight="1">
      <c r="A600" s="25" t="s">
        <v>135</v>
      </c>
      <c r="B600" s="26">
        <v>53</v>
      </c>
      <c r="C600" s="26">
        <v>20</v>
      </c>
      <c r="D600" s="135">
        <f t="shared" si="9"/>
        <v>2.65</v>
      </c>
    </row>
    <row r="601" spans="1:4" s="42" customFormat="1" ht="16.5" customHeight="1">
      <c r="A601" s="25" t="s">
        <v>550</v>
      </c>
      <c r="B601" s="26">
        <v>369</v>
      </c>
      <c r="C601" s="26">
        <v>387</v>
      </c>
      <c r="D601" s="135">
        <f t="shared" si="9"/>
        <v>0.9534883720930233</v>
      </c>
    </row>
    <row r="602" spans="1:4" s="42" customFormat="1" ht="16.5" customHeight="1">
      <c r="A602" s="25" t="s">
        <v>551</v>
      </c>
      <c r="B602" s="26">
        <v>253</v>
      </c>
      <c r="C602" s="26">
        <v>75</v>
      </c>
      <c r="D602" s="135">
        <f t="shared" si="9"/>
        <v>3.3733333333333335</v>
      </c>
    </row>
    <row r="603" spans="1:4" s="42" customFormat="1" ht="16.5" customHeight="1">
      <c r="A603" s="25" t="s">
        <v>552</v>
      </c>
      <c r="B603" s="26">
        <v>1431</v>
      </c>
      <c r="C603" s="26">
        <v>1030</v>
      </c>
      <c r="D603" s="135">
        <f t="shared" si="9"/>
        <v>1.3893203883495147</v>
      </c>
    </row>
    <row r="604" spans="1:4" s="42" customFormat="1" ht="16.5" customHeight="1">
      <c r="A604" s="25" t="s">
        <v>553</v>
      </c>
      <c r="B604" s="26">
        <v>2032</v>
      </c>
      <c r="C604" s="26">
        <v>1067</v>
      </c>
      <c r="D604" s="135">
        <f t="shared" si="9"/>
        <v>1.9044048734770385</v>
      </c>
    </row>
    <row r="605" spans="1:4" s="42" customFormat="1" ht="16.5" customHeight="1">
      <c r="A605" s="25" t="s">
        <v>176</v>
      </c>
      <c r="B605" s="26">
        <v>280</v>
      </c>
      <c r="C605" s="26">
        <v>33</v>
      </c>
      <c r="D605" s="135">
        <f t="shared" si="9"/>
        <v>8.484848484848484</v>
      </c>
    </row>
    <row r="606" spans="1:4" s="42" customFormat="1" ht="16.5" customHeight="1">
      <c r="A606" s="25" t="s">
        <v>554</v>
      </c>
      <c r="B606" s="26">
        <v>7020</v>
      </c>
      <c r="C606" s="26">
        <v>7212</v>
      </c>
      <c r="D606" s="135">
        <f t="shared" si="9"/>
        <v>0.9733777038269551</v>
      </c>
    </row>
    <row r="607" spans="1:4" s="42" customFormat="1" ht="16.5" customHeight="1">
      <c r="A607" s="25" t="s">
        <v>555</v>
      </c>
      <c r="B607" s="26">
        <v>35</v>
      </c>
      <c r="C607" s="26">
        <v>0</v>
      </c>
      <c r="D607" s="135" t="str">
        <f t="shared" si="9"/>
        <v>-</v>
      </c>
    </row>
    <row r="608" spans="1:4" s="42" customFormat="1" ht="16.5" customHeight="1">
      <c r="A608" s="25" t="s">
        <v>556</v>
      </c>
      <c r="B608" s="26">
        <v>223</v>
      </c>
      <c r="C608" s="26">
        <v>314</v>
      </c>
      <c r="D608" s="135">
        <f t="shared" si="9"/>
        <v>0.7101910828025477</v>
      </c>
    </row>
    <row r="609" spans="1:4" s="42" customFormat="1" ht="16.5" customHeight="1">
      <c r="A609" s="25" t="s">
        <v>557</v>
      </c>
      <c r="B609" s="26">
        <v>102</v>
      </c>
      <c r="C609" s="26">
        <v>26</v>
      </c>
      <c r="D609" s="135">
        <f t="shared" si="9"/>
        <v>3.923076923076923</v>
      </c>
    </row>
    <row r="610" spans="1:4" s="42" customFormat="1" ht="16.5" customHeight="1">
      <c r="A610" s="25" t="s">
        <v>558</v>
      </c>
      <c r="B610" s="26">
        <v>4249</v>
      </c>
      <c r="C610" s="26">
        <v>3922</v>
      </c>
      <c r="D610" s="135">
        <f t="shared" si="9"/>
        <v>1.0833758286588475</v>
      </c>
    </row>
    <row r="611" spans="1:4" s="42" customFormat="1" ht="16.5" customHeight="1">
      <c r="A611" s="136" t="s">
        <v>559</v>
      </c>
      <c r="B611" s="26">
        <f>SUM(B612:B621)</f>
        <v>18489</v>
      </c>
      <c r="C611" s="26">
        <f>SUM(C612:C621)</f>
        <v>19525</v>
      </c>
      <c r="D611" s="135">
        <f t="shared" si="9"/>
        <v>0.9469398207426376</v>
      </c>
    </row>
    <row r="612" spans="1:4" s="42" customFormat="1" ht="16.5" customHeight="1">
      <c r="A612" s="25" t="s">
        <v>133</v>
      </c>
      <c r="B612" s="26">
        <v>7662</v>
      </c>
      <c r="C612" s="26">
        <v>7660</v>
      </c>
      <c r="D612" s="135">
        <f t="shared" si="9"/>
        <v>1.0002610966057441</v>
      </c>
    </row>
    <row r="613" spans="1:4" s="42" customFormat="1" ht="16.5" customHeight="1">
      <c r="A613" s="25" t="s">
        <v>134</v>
      </c>
      <c r="B613" s="26">
        <v>1804</v>
      </c>
      <c r="C613" s="26">
        <v>1063</v>
      </c>
      <c r="D613" s="135">
        <f t="shared" si="9"/>
        <v>1.6970837253057385</v>
      </c>
    </row>
    <row r="614" spans="1:4" s="42" customFormat="1" ht="16.5" customHeight="1">
      <c r="A614" s="25" t="s">
        <v>135</v>
      </c>
      <c r="B614" s="26">
        <v>2</v>
      </c>
      <c r="C614" s="26">
        <v>8</v>
      </c>
      <c r="D614" s="135">
        <f t="shared" si="9"/>
        <v>0.25</v>
      </c>
    </row>
    <row r="615" spans="1:4" s="42" customFormat="1" ht="16.5" customHeight="1">
      <c r="A615" s="25" t="s">
        <v>560</v>
      </c>
      <c r="B615" s="26">
        <v>707</v>
      </c>
      <c r="C615" s="26">
        <v>673</v>
      </c>
      <c r="D615" s="135">
        <f t="shared" si="9"/>
        <v>1.050520059435364</v>
      </c>
    </row>
    <row r="616" spans="1:4" s="42" customFormat="1" ht="16.5" customHeight="1">
      <c r="A616" s="25" t="s">
        <v>561</v>
      </c>
      <c r="B616" s="26">
        <v>471</v>
      </c>
      <c r="C616" s="26">
        <v>700</v>
      </c>
      <c r="D616" s="135">
        <f t="shared" si="9"/>
        <v>0.6728571428571428</v>
      </c>
    </row>
    <row r="617" spans="1:4" s="42" customFormat="1" ht="16.5" customHeight="1">
      <c r="A617" s="25" t="s">
        <v>562</v>
      </c>
      <c r="B617" s="26">
        <v>22</v>
      </c>
      <c r="C617" s="26">
        <v>1</v>
      </c>
      <c r="D617" s="135">
        <f t="shared" si="9"/>
        <v>22</v>
      </c>
    </row>
    <row r="618" spans="1:4" s="42" customFormat="1" ht="16.5" customHeight="1">
      <c r="A618" s="25" t="s">
        <v>563</v>
      </c>
      <c r="B618" s="26">
        <v>357</v>
      </c>
      <c r="C618" s="26">
        <v>474</v>
      </c>
      <c r="D618" s="135">
        <f t="shared" si="9"/>
        <v>0.7531645569620253</v>
      </c>
    </row>
    <row r="619" spans="1:4" s="42" customFormat="1" ht="16.5" customHeight="1">
      <c r="A619" s="25" t="s">
        <v>564</v>
      </c>
      <c r="B619" s="26">
        <v>1018</v>
      </c>
      <c r="C619" s="26">
        <v>2368</v>
      </c>
      <c r="D619" s="135">
        <f t="shared" si="9"/>
        <v>0.42989864864864863</v>
      </c>
    </row>
    <row r="620" spans="1:4" s="42" customFormat="1" ht="16.5" customHeight="1">
      <c r="A620" s="25" t="s">
        <v>565</v>
      </c>
      <c r="B620" s="26">
        <v>232</v>
      </c>
      <c r="C620" s="26">
        <v>163</v>
      </c>
      <c r="D620" s="135">
        <f t="shared" si="9"/>
        <v>1.4233128834355828</v>
      </c>
    </row>
    <row r="621" spans="1:4" s="42" customFormat="1" ht="16.5" customHeight="1">
      <c r="A621" s="25" t="s">
        <v>566</v>
      </c>
      <c r="B621" s="26">
        <v>6214</v>
      </c>
      <c r="C621" s="26">
        <v>6415</v>
      </c>
      <c r="D621" s="135">
        <f t="shared" si="9"/>
        <v>0.9686671862821512</v>
      </c>
    </row>
    <row r="622" spans="1:4" s="42" customFormat="1" ht="16.5" customHeight="1">
      <c r="A622" s="136" t="s">
        <v>567</v>
      </c>
      <c r="B622" s="26"/>
      <c r="C622" s="26">
        <f>C623</f>
        <v>0</v>
      </c>
      <c r="D622" s="135" t="str">
        <f t="shared" si="9"/>
        <v>-</v>
      </c>
    </row>
    <row r="623" spans="1:4" s="42" customFormat="1" ht="16.5" customHeight="1">
      <c r="A623" s="25" t="s">
        <v>568</v>
      </c>
      <c r="B623" s="26"/>
      <c r="C623" s="26">
        <v>0</v>
      </c>
      <c r="D623" s="135" t="str">
        <f t="shared" si="9"/>
        <v>-</v>
      </c>
    </row>
    <row r="624" spans="1:4" s="42" customFormat="1" ht="16.5" customHeight="1">
      <c r="A624" s="136" t="s">
        <v>569</v>
      </c>
      <c r="B624" s="26">
        <f>SUM(B625:B632)</f>
        <v>158166</v>
      </c>
      <c r="C624" s="26">
        <f>SUM(C625:C632)</f>
        <v>110179</v>
      </c>
      <c r="D624" s="135">
        <f t="shared" si="9"/>
        <v>1.435536717523303</v>
      </c>
    </row>
    <row r="625" spans="1:4" s="42" customFormat="1" ht="16.5" customHeight="1">
      <c r="A625" s="25" t="s">
        <v>570</v>
      </c>
      <c r="B625" s="26">
        <v>4061</v>
      </c>
      <c r="C625" s="26">
        <v>3962</v>
      </c>
      <c r="D625" s="135">
        <f t="shared" si="9"/>
        <v>1.024987380111055</v>
      </c>
    </row>
    <row r="626" spans="1:4" s="42" customFormat="1" ht="16.5" customHeight="1">
      <c r="A626" s="25" t="s">
        <v>571</v>
      </c>
      <c r="B626" s="26">
        <v>862</v>
      </c>
      <c r="C626" s="26">
        <v>5335</v>
      </c>
      <c r="D626" s="135">
        <f t="shared" si="9"/>
        <v>0.16157450796626055</v>
      </c>
    </row>
    <row r="627" spans="1:4" s="42" customFormat="1" ht="16.5" customHeight="1">
      <c r="A627" s="25" t="s">
        <v>572</v>
      </c>
      <c r="B627" s="26">
        <v>96</v>
      </c>
      <c r="C627" s="26">
        <v>46</v>
      </c>
      <c r="D627" s="135">
        <f t="shared" si="9"/>
        <v>2.0869565217391304</v>
      </c>
    </row>
    <row r="628" spans="1:4" s="42" customFormat="1" ht="16.5" customHeight="1">
      <c r="A628" s="25" t="s">
        <v>573</v>
      </c>
      <c r="B628" s="26">
        <v>0</v>
      </c>
      <c r="C628" s="26">
        <v>0</v>
      </c>
      <c r="D628" s="135" t="str">
        <f t="shared" si="9"/>
        <v>-</v>
      </c>
    </row>
    <row r="629" spans="1:4" s="42" customFormat="1" ht="16.5" customHeight="1">
      <c r="A629" s="25" t="s">
        <v>574</v>
      </c>
      <c r="B629" s="26">
        <v>75082</v>
      </c>
      <c r="C629" s="26">
        <v>59091</v>
      </c>
      <c r="D629" s="135">
        <f t="shared" si="9"/>
        <v>1.2706165067438357</v>
      </c>
    </row>
    <row r="630" spans="1:4" s="42" customFormat="1" ht="16.5" customHeight="1">
      <c r="A630" s="25" t="s">
        <v>575</v>
      </c>
      <c r="B630" s="26">
        <v>131</v>
      </c>
      <c r="C630" s="26">
        <v>630</v>
      </c>
      <c r="D630" s="135">
        <f t="shared" si="9"/>
        <v>0.20793650793650795</v>
      </c>
    </row>
    <row r="631" spans="1:4" s="42" customFormat="1" ht="16.5" customHeight="1">
      <c r="A631" s="25" t="s">
        <v>576</v>
      </c>
      <c r="B631" s="26">
        <v>77288</v>
      </c>
      <c r="C631" s="26">
        <v>39811</v>
      </c>
      <c r="D631" s="135">
        <f t="shared" si="9"/>
        <v>1.941372987365301</v>
      </c>
    </row>
    <row r="632" spans="1:4" s="42" customFormat="1" ht="16.5" customHeight="1">
      <c r="A632" s="25" t="s">
        <v>577</v>
      </c>
      <c r="B632" s="26">
        <v>646</v>
      </c>
      <c r="C632" s="26">
        <v>1304</v>
      </c>
      <c r="D632" s="135">
        <f t="shared" si="9"/>
        <v>0.495398773006135</v>
      </c>
    </row>
    <row r="633" spans="1:4" s="42" customFormat="1" ht="16.5" customHeight="1">
      <c r="A633" s="136" t="s">
        <v>578</v>
      </c>
      <c r="B633" s="26">
        <f>SUM(B634:B636)</f>
        <v>357</v>
      </c>
      <c r="C633" s="26">
        <f>SUM(C634:C636)</f>
        <v>1013</v>
      </c>
      <c r="D633" s="135">
        <f t="shared" si="9"/>
        <v>0.35241855873642647</v>
      </c>
    </row>
    <row r="634" spans="1:4" s="42" customFormat="1" ht="16.5" customHeight="1">
      <c r="A634" s="25" t="s">
        <v>579</v>
      </c>
      <c r="B634" s="26">
        <v>355</v>
      </c>
      <c r="C634" s="26">
        <v>344</v>
      </c>
      <c r="D634" s="135">
        <f t="shared" si="9"/>
        <v>1.0319767441860466</v>
      </c>
    </row>
    <row r="635" spans="1:4" s="42" customFormat="1" ht="16.5" customHeight="1">
      <c r="A635" s="25" t="s">
        <v>580</v>
      </c>
      <c r="B635" s="26">
        <v>0</v>
      </c>
      <c r="C635" s="26">
        <v>0</v>
      </c>
      <c r="D635" s="135" t="str">
        <f t="shared" si="9"/>
        <v>-</v>
      </c>
    </row>
    <row r="636" spans="1:4" s="42" customFormat="1" ht="16.5" customHeight="1">
      <c r="A636" s="25" t="s">
        <v>581</v>
      </c>
      <c r="B636" s="26">
        <v>2</v>
      </c>
      <c r="C636" s="26">
        <v>669</v>
      </c>
      <c r="D636" s="135">
        <f t="shared" si="9"/>
        <v>0.0029895366218236174</v>
      </c>
    </row>
    <row r="637" spans="1:4" s="42" customFormat="1" ht="16.5" customHeight="1">
      <c r="A637" s="136" t="s">
        <v>582</v>
      </c>
      <c r="B637" s="26">
        <f>SUM(B638:B646)</f>
        <v>25235</v>
      </c>
      <c r="C637" s="26">
        <f>SUM(C638:C646)</f>
        <v>29955</v>
      </c>
      <c r="D637" s="135">
        <f t="shared" si="9"/>
        <v>0.842430312134869</v>
      </c>
    </row>
    <row r="638" spans="1:4" s="42" customFormat="1" ht="16.5" customHeight="1">
      <c r="A638" s="25" t="s">
        <v>583</v>
      </c>
      <c r="B638" s="26">
        <v>364</v>
      </c>
      <c r="C638" s="26">
        <v>1340</v>
      </c>
      <c r="D638" s="135">
        <f t="shared" si="9"/>
        <v>0.2716417910447761</v>
      </c>
    </row>
    <row r="639" spans="1:4" s="42" customFormat="1" ht="16.5" customHeight="1">
      <c r="A639" s="25" t="s">
        <v>584</v>
      </c>
      <c r="B639" s="26">
        <v>4</v>
      </c>
      <c r="C639" s="26">
        <v>225</v>
      </c>
      <c r="D639" s="135">
        <f t="shared" si="9"/>
        <v>0.017777777777777778</v>
      </c>
    </row>
    <row r="640" spans="1:4" s="42" customFormat="1" ht="16.5" customHeight="1">
      <c r="A640" s="25" t="s">
        <v>585</v>
      </c>
      <c r="B640" s="26">
        <v>0</v>
      </c>
      <c r="C640" s="26">
        <v>400</v>
      </c>
      <c r="D640" s="135">
        <f t="shared" si="9"/>
        <v>0</v>
      </c>
    </row>
    <row r="641" spans="1:4" s="42" customFormat="1" ht="16.5" customHeight="1">
      <c r="A641" s="25" t="s">
        <v>586</v>
      </c>
      <c r="B641" s="26">
        <v>78</v>
      </c>
      <c r="C641" s="26">
        <v>476</v>
      </c>
      <c r="D641" s="135">
        <f t="shared" si="9"/>
        <v>0.1638655462184874</v>
      </c>
    </row>
    <row r="642" spans="1:4" s="42" customFormat="1" ht="16.5" customHeight="1">
      <c r="A642" s="25" t="s">
        <v>587</v>
      </c>
      <c r="B642" s="26">
        <v>0</v>
      </c>
      <c r="C642" s="26">
        <v>0</v>
      </c>
      <c r="D642" s="135" t="str">
        <f t="shared" si="9"/>
        <v>-</v>
      </c>
    </row>
    <row r="643" spans="1:4" s="42" customFormat="1" ht="16.5" customHeight="1">
      <c r="A643" s="25" t="s">
        <v>588</v>
      </c>
      <c r="B643" s="26">
        <v>0</v>
      </c>
      <c r="C643" s="26">
        <v>0</v>
      </c>
      <c r="D643" s="135" t="str">
        <f t="shared" si="9"/>
        <v>-</v>
      </c>
    </row>
    <row r="644" spans="1:4" s="42" customFormat="1" ht="16.5" customHeight="1">
      <c r="A644" s="25" t="s">
        <v>589</v>
      </c>
      <c r="B644" s="26">
        <v>100</v>
      </c>
      <c r="C644" s="26">
        <v>50</v>
      </c>
      <c r="D644" s="135">
        <f t="shared" si="9"/>
        <v>2</v>
      </c>
    </row>
    <row r="645" spans="1:4" s="42" customFormat="1" ht="16.5" customHeight="1">
      <c r="A645" s="25" t="s">
        <v>590</v>
      </c>
      <c r="B645" s="26">
        <v>0</v>
      </c>
      <c r="C645" s="26">
        <v>0</v>
      </c>
      <c r="D645" s="135" t="str">
        <f aca="true" t="shared" si="10" ref="D645:D708">IF(C645=0,"-",B645/C645)</f>
        <v>-</v>
      </c>
    </row>
    <row r="646" spans="1:4" s="42" customFormat="1" ht="16.5" customHeight="1">
      <c r="A646" s="25" t="s">
        <v>591</v>
      </c>
      <c r="B646" s="26">
        <v>24689</v>
      </c>
      <c r="C646" s="26">
        <v>27464</v>
      </c>
      <c r="D646" s="135">
        <f t="shared" si="10"/>
        <v>0.8989586367608505</v>
      </c>
    </row>
    <row r="647" spans="1:4" s="42" customFormat="1" ht="16.5" customHeight="1">
      <c r="A647" s="136" t="s">
        <v>592</v>
      </c>
      <c r="B647" s="26">
        <f>SUM(B648:B654)</f>
        <v>47415</v>
      </c>
      <c r="C647" s="26">
        <f>SUM(C648:C654)</f>
        <v>45026</v>
      </c>
      <c r="D647" s="135">
        <f t="shared" si="10"/>
        <v>1.0530582330209213</v>
      </c>
    </row>
    <row r="648" spans="1:4" s="42" customFormat="1" ht="16.5" customHeight="1">
      <c r="A648" s="25" t="s">
        <v>593</v>
      </c>
      <c r="B648" s="26">
        <v>5567</v>
      </c>
      <c r="C648" s="26">
        <v>4887</v>
      </c>
      <c r="D648" s="135">
        <f t="shared" si="10"/>
        <v>1.1391446695314098</v>
      </c>
    </row>
    <row r="649" spans="1:4" s="42" customFormat="1" ht="16.5" customHeight="1">
      <c r="A649" s="25" t="s">
        <v>594</v>
      </c>
      <c r="B649" s="26">
        <v>2981</v>
      </c>
      <c r="C649" s="26">
        <v>949</v>
      </c>
      <c r="D649" s="135">
        <f t="shared" si="10"/>
        <v>3.1412012644889358</v>
      </c>
    </row>
    <row r="650" spans="1:4" s="42" customFormat="1" ht="16.5" customHeight="1">
      <c r="A650" s="25" t="s">
        <v>595</v>
      </c>
      <c r="B650" s="26">
        <v>5289</v>
      </c>
      <c r="C650" s="26">
        <v>3122</v>
      </c>
      <c r="D650" s="135">
        <f t="shared" si="10"/>
        <v>1.6941063420884048</v>
      </c>
    </row>
    <row r="651" spans="1:4" s="42" customFormat="1" ht="16.5" customHeight="1">
      <c r="A651" s="25" t="s">
        <v>596</v>
      </c>
      <c r="B651" s="26">
        <v>3388</v>
      </c>
      <c r="C651" s="26">
        <v>948</v>
      </c>
      <c r="D651" s="135">
        <f t="shared" si="10"/>
        <v>3.5738396624472575</v>
      </c>
    </row>
    <row r="652" spans="1:4" s="42" customFormat="1" ht="16.5" customHeight="1">
      <c r="A652" s="25" t="s">
        <v>597</v>
      </c>
      <c r="B652" s="26">
        <v>3256</v>
      </c>
      <c r="C652" s="26">
        <v>3488</v>
      </c>
      <c r="D652" s="135">
        <f t="shared" si="10"/>
        <v>0.9334862385321101</v>
      </c>
    </row>
    <row r="653" spans="1:4" s="42" customFormat="1" ht="16.5" customHeight="1">
      <c r="A653" s="25" t="s">
        <v>598</v>
      </c>
      <c r="B653" s="26">
        <v>700</v>
      </c>
      <c r="C653" s="26">
        <v>741</v>
      </c>
      <c r="D653" s="135">
        <f t="shared" si="10"/>
        <v>0.9446693657219973</v>
      </c>
    </row>
    <row r="654" spans="1:4" s="42" customFormat="1" ht="16.5" customHeight="1">
      <c r="A654" s="25" t="s">
        <v>599</v>
      </c>
      <c r="B654" s="26">
        <v>26234</v>
      </c>
      <c r="C654" s="26">
        <v>30891</v>
      </c>
      <c r="D654" s="135">
        <f t="shared" si="10"/>
        <v>0.8492441164093102</v>
      </c>
    </row>
    <row r="655" spans="1:4" s="42" customFormat="1" ht="16.5" customHeight="1">
      <c r="A655" s="136" t="s">
        <v>600</v>
      </c>
      <c r="B655" s="26">
        <f>SUM(B656:B660)</f>
        <v>10313</v>
      </c>
      <c r="C655" s="26">
        <f>SUM(C656:C660)</f>
        <v>8415</v>
      </c>
      <c r="D655" s="135">
        <f t="shared" si="10"/>
        <v>1.225549613784908</v>
      </c>
    </row>
    <row r="656" spans="1:4" s="42" customFormat="1" ht="16.5" customHeight="1">
      <c r="A656" s="25" t="s">
        <v>601</v>
      </c>
      <c r="B656" s="26">
        <v>4982</v>
      </c>
      <c r="C656" s="26">
        <v>3398</v>
      </c>
      <c r="D656" s="135">
        <f t="shared" si="10"/>
        <v>1.4661565626839317</v>
      </c>
    </row>
    <row r="657" spans="1:4" s="42" customFormat="1" ht="16.5" customHeight="1">
      <c r="A657" s="25" t="s">
        <v>602</v>
      </c>
      <c r="B657" s="26">
        <v>2802</v>
      </c>
      <c r="C657" s="26">
        <v>2455</v>
      </c>
      <c r="D657" s="135">
        <f t="shared" si="10"/>
        <v>1.1413441955193482</v>
      </c>
    </row>
    <row r="658" spans="1:4" s="42" customFormat="1" ht="16.5" customHeight="1">
      <c r="A658" s="25" t="s">
        <v>603</v>
      </c>
      <c r="B658" s="26">
        <v>369</v>
      </c>
      <c r="C658" s="26">
        <v>365</v>
      </c>
      <c r="D658" s="135">
        <f t="shared" si="10"/>
        <v>1.010958904109589</v>
      </c>
    </row>
    <row r="659" spans="1:4" s="42" customFormat="1" ht="16.5" customHeight="1">
      <c r="A659" s="25" t="s">
        <v>604</v>
      </c>
      <c r="B659" s="26">
        <v>765</v>
      </c>
      <c r="C659" s="26">
        <v>712</v>
      </c>
      <c r="D659" s="135">
        <f t="shared" si="10"/>
        <v>1.074438202247191</v>
      </c>
    </row>
    <row r="660" spans="1:4" s="42" customFormat="1" ht="16.5" customHeight="1">
      <c r="A660" s="25" t="s">
        <v>605</v>
      </c>
      <c r="B660" s="26">
        <v>1395</v>
      </c>
      <c r="C660" s="26">
        <v>1485</v>
      </c>
      <c r="D660" s="135">
        <f t="shared" si="10"/>
        <v>0.9393939393939394</v>
      </c>
    </row>
    <row r="661" spans="1:4" s="42" customFormat="1" ht="16.5" customHeight="1">
      <c r="A661" s="136" t="s">
        <v>606</v>
      </c>
      <c r="B661" s="26">
        <f>SUM(B662:B667)</f>
        <v>10751</v>
      </c>
      <c r="C661" s="26">
        <f>SUM(C662:C667)</f>
        <v>7416</v>
      </c>
      <c r="D661" s="135">
        <f t="shared" si="10"/>
        <v>1.4497033441208198</v>
      </c>
    </row>
    <row r="662" spans="1:4" s="42" customFormat="1" ht="16.5" customHeight="1">
      <c r="A662" s="25" t="s">
        <v>607</v>
      </c>
      <c r="B662" s="26">
        <v>2280</v>
      </c>
      <c r="C662" s="26">
        <v>2525</v>
      </c>
      <c r="D662" s="135">
        <f t="shared" si="10"/>
        <v>0.902970297029703</v>
      </c>
    </row>
    <row r="663" spans="1:4" s="42" customFormat="1" ht="16.5" customHeight="1">
      <c r="A663" s="25" t="s">
        <v>608</v>
      </c>
      <c r="B663" s="26">
        <v>2621</v>
      </c>
      <c r="C663" s="26">
        <v>1331</v>
      </c>
      <c r="D663" s="135">
        <f t="shared" si="10"/>
        <v>1.9691960931630352</v>
      </c>
    </row>
    <row r="664" spans="1:4" s="42" customFormat="1" ht="16.5" customHeight="1">
      <c r="A664" s="25" t="s">
        <v>609</v>
      </c>
      <c r="B664" s="26">
        <v>0</v>
      </c>
      <c r="C664" s="26">
        <v>0</v>
      </c>
      <c r="D664" s="135" t="str">
        <f t="shared" si="10"/>
        <v>-</v>
      </c>
    </row>
    <row r="665" spans="1:4" s="42" customFormat="1" ht="16.5" customHeight="1">
      <c r="A665" s="25" t="s">
        <v>610</v>
      </c>
      <c r="B665" s="26">
        <v>1841</v>
      </c>
      <c r="C665" s="26">
        <v>1413</v>
      </c>
      <c r="D665" s="135">
        <f t="shared" si="10"/>
        <v>1.3029016277423922</v>
      </c>
    </row>
    <row r="666" spans="1:4" s="42" customFormat="1" ht="16.5" customHeight="1">
      <c r="A666" s="25" t="s">
        <v>611</v>
      </c>
      <c r="B666" s="26">
        <v>1833</v>
      </c>
      <c r="C666" s="26">
        <v>1856</v>
      </c>
      <c r="D666" s="135">
        <f t="shared" si="10"/>
        <v>0.9876077586206896</v>
      </c>
    </row>
    <row r="667" spans="1:4" s="42" customFormat="1" ht="16.5" customHeight="1">
      <c r="A667" s="25" t="s">
        <v>612</v>
      </c>
      <c r="B667" s="26">
        <v>2176</v>
      </c>
      <c r="C667" s="26">
        <v>291</v>
      </c>
      <c r="D667" s="135">
        <f t="shared" si="10"/>
        <v>7.47766323024055</v>
      </c>
    </row>
    <row r="668" spans="1:4" s="42" customFormat="1" ht="16.5" customHeight="1">
      <c r="A668" s="136" t="s">
        <v>613</v>
      </c>
      <c r="B668" s="26">
        <f>SUM(B669:B676)</f>
        <v>16717</v>
      </c>
      <c r="C668" s="26">
        <f>SUM(C669:C676)</f>
        <v>12093</v>
      </c>
      <c r="D668" s="135">
        <f t="shared" si="10"/>
        <v>1.3823699660960886</v>
      </c>
    </row>
    <row r="669" spans="1:4" s="42" customFormat="1" ht="16.5" customHeight="1">
      <c r="A669" s="25" t="s">
        <v>133</v>
      </c>
      <c r="B669" s="26">
        <v>1614</v>
      </c>
      <c r="C669" s="26">
        <v>2082</v>
      </c>
      <c r="D669" s="135">
        <f t="shared" si="10"/>
        <v>0.7752161383285303</v>
      </c>
    </row>
    <row r="670" spans="1:4" s="42" customFormat="1" ht="16.5" customHeight="1">
      <c r="A670" s="25" t="s">
        <v>134</v>
      </c>
      <c r="B670" s="26">
        <v>104</v>
      </c>
      <c r="C670" s="26">
        <v>41</v>
      </c>
      <c r="D670" s="135">
        <f t="shared" si="10"/>
        <v>2.5365853658536586</v>
      </c>
    </row>
    <row r="671" spans="1:4" s="42" customFormat="1" ht="16.5" customHeight="1">
      <c r="A671" s="25" t="s">
        <v>135</v>
      </c>
      <c r="B671" s="26">
        <v>0</v>
      </c>
      <c r="C671" s="26">
        <v>0</v>
      </c>
      <c r="D671" s="135" t="str">
        <f t="shared" si="10"/>
        <v>-</v>
      </c>
    </row>
    <row r="672" spans="1:4" s="42" customFormat="1" ht="16.5" customHeight="1">
      <c r="A672" s="25" t="s">
        <v>614</v>
      </c>
      <c r="B672" s="26">
        <v>1015</v>
      </c>
      <c r="C672" s="26">
        <v>805</v>
      </c>
      <c r="D672" s="135">
        <f t="shared" si="10"/>
        <v>1.2608695652173914</v>
      </c>
    </row>
    <row r="673" spans="1:4" s="42" customFormat="1" ht="16.5" customHeight="1">
      <c r="A673" s="25" t="s">
        <v>615</v>
      </c>
      <c r="B673" s="26">
        <v>1907</v>
      </c>
      <c r="C673" s="26">
        <v>1416</v>
      </c>
      <c r="D673" s="135">
        <f t="shared" si="10"/>
        <v>1.3467514124293785</v>
      </c>
    </row>
    <row r="674" spans="1:4" s="42" customFormat="1" ht="16.5" customHeight="1">
      <c r="A674" s="25" t="s">
        <v>616</v>
      </c>
      <c r="B674" s="26">
        <v>242</v>
      </c>
      <c r="C674" s="26">
        <v>95</v>
      </c>
      <c r="D674" s="135">
        <f t="shared" si="10"/>
        <v>2.5473684210526315</v>
      </c>
    </row>
    <row r="675" spans="1:4" s="42" customFormat="1" ht="16.5" customHeight="1">
      <c r="A675" s="25" t="s">
        <v>617</v>
      </c>
      <c r="B675" s="26">
        <v>3144</v>
      </c>
      <c r="C675" s="26">
        <v>2104</v>
      </c>
      <c r="D675" s="135">
        <f t="shared" si="10"/>
        <v>1.494296577946768</v>
      </c>
    </row>
    <row r="676" spans="1:4" s="42" customFormat="1" ht="16.5" customHeight="1">
      <c r="A676" s="25" t="s">
        <v>618</v>
      </c>
      <c r="B676" s="26">
        <v>8691</v>
      </c>
      <c r="C676" s="26">
        <v>5550</v>
      </c>
      <c r="D676" s="135">
        <f t="shared" si="10"/>
        <v>1.565945945945946</v>
      </c>
    </row>
    <row r="677" spans="1:4" s="42" customFormat="1" ht="16.5" customHeight="1">
      <c r="A677" s="136" t="s">
        <v>619</v>
      </c>
      <c r="B677" s="26">
        <f>SUM(B678:B681)</f>
        <v>4613</v>
      </c>
      <c r="C677" s="26">
        <f>SUM(C678:C681)</f>
        <v>13664</v>
      </c>
      <c r="D677" s="135">
        <f t="shared" si="10"/>
        <v>0.33760245901639346</v>
      </c>
    </row>
    <row r="678" spans="1:4" s="42" customFormat="1" ht="16.5" customHeight="1">
      <c r="A678" s="25" t="s">
        <v>620</v>
      </c>
      <c r="B678" s="26">
        <v>3167</v>
      </c>
      <c r="C678" s="26">
        <v>6066</v>
      </c>
      <c r="D678" s="135">
        <f t="shared" si="10"/>
        <v>0.522090339597758</v>
      </c>
    </row>
    <row r="679" spans="1:4" s="42" customFormat="1" ht="16.5" customHeight="1">
      <c r="A679" s="25" t="s">
        <v>621</v>
      </c>
      <c r="B679" s="26">
        <v>653</v>
      </c>
      <c r="C679" s="26">
        <v>1268</v>
      </c>
      <c r="D679" s="135">
        <f t="shared" si="10"/>
        <v>0.5149842271293376</v>
      </c>
    </row>
    <row r="680" spans="1:4" s="42" customFormat="1" ht="16.5" customHeight="1">
      <c r="A680" s="25" t="s">
        <v>622</v>
      </c>
      <c r="B680" s="26">
        <v>743</v>
      </c>
      <c r="C680" s="26">
        <v>6180</v>
      </c>
      <c r="D680" s="135">
        <f t="shared" si="10"/>
        <v>0.12022653721682848</v>
      </c>
    </row>
    <row r="681" spans="1:4" s="42" customFormat="1" ht="16.5" customHeight="1">
      <c r="A681" s="25" t="s">
        <v>623</v>
      </c>
      <c r="B681" s="26">
        <v>50</v>
      </c>
      <c r="C681" s="26">
        <v>150</v>
      </c>
      <c r="D681" s="135">
        <f t="shared" si="10"/>
        <v>0.3333333333333333</v>
      </c>
    </row>
    <row r="682" spans="1:4" s="42" customFormat="1" ht="16.5" customHeight="1">
      <c r="A682" s="136" t="s">
        <v>624</v>
      </c>
      <c r="B682" s="26">
        <f>SUM(B683:B686)</f>
        <v>90</v>
      </c>
      <c r="C682" s="26">
        <f>SUM(C683:C686)</f>
        <v>321</v>
      </c>
      <c r="D682" s="135">
        <f t="shared" si="10"/>
        <v>0.2803738317757009</v>
      </c>
    </row>
    <row r="683" spans="1:4" s="42" customFormat="1" ht="16.5" customHeight="1">
      <c r="A683" s="25" t="s">
        <v>133</v>
      </c>
      <c r="B683" s="26">
        <v>42</v>
      </c>
      <c r="C683" s="26">
        <v>282</v>
      </c>
      <c r="D683" s="135">
        <f t="shared" si="10"/>
        <v>0.14893617021276595</v>
      </c>
    </row>
    <row r="684" spans="1:4" s="42" customFormat="1" ht="16.5" customHeight="1">
      <c r="A684" s="25" t="s">
        <v>134</v>
      </c>
      <c r="B684" s="26">
        <v>0</v>
      </c>
      <c r="C684" s="26">
        <v>30</v>
      </c>
      <c r="D684" s="135">
        <f t="shared" si="10"/>
        <v>0</v>
      </c>
    </row>
    <row r="685" spans="1:4" s="42" customFormat="1" ht="16.5" customHeight="1">
      <c r="A685" s="25" t="s">
        <v>135</v>
      </c>
      <c r="B685" s="26">
        <v>0</v>
      </c>
      <c r="C685" s="26">
        <v>0</v>
      </c>
      <c r="D685" s="135" t="str">
        <f t="shared" si="10"/>
        <v>-</v>
      </c>
    </row>
    <row r="686" spans="1:4" s="42" customFormat="1" ht="16.5" customHeight="1">
      <c r="A686" s="25" t="s">
        <v>625</v>
      </c>
      <c r="B686" s="26">
        <v>48</v>
      </c>
      <c r="C686" s="26">
        <v>9</v>
      </c>
      <c r="D686" s="135">
        <f t="shared" si="10"/>
        <v>5.333333333333333</v>
      </c>
    </row>
    <row r="687" spans="1:4" s="42" customFormat="1" ht="16.5" customHeight="1">
      <c r="A687" s="136" t="s">
        <v>626</v>
      </c>
      <c r="B687" s="26">
        <f>SUM(B688:B689)</f>
        <v>45610</v>
      </c>
      <c r="C687" s="26">
        <f>SUM(C688:C689)</f>
        <v>51049</v>
      </c>
      <c r="D687" s="135">
        <f t="shared" si="10"/>
        <v>0.8934553076455954</v>
      </c>
    </row>
    <row r="688" spans="1:4" s="42" customFormat="1" ht="16.5" customHeight="1">
      <c r="A688" s="25" t="s">
        <v>627</v>
      </c>
      <c r="B688" s="26">
        <v>24855</v>
      </c>
      <c r="C688" s="26">
        <v>27684</v>
      </c>
      <c r="D688" s="135">
        <f t="shared" si="10"/>
        <v>0.8978110099696576</v>
      </c>
    </row>
    <row r="689" spans="1:4" s="42" customFormat="1" ht="16.5" customHeight="1">
      <c r="A689" s="25" t="s">
        <v>628</v>
      </c>
      <c r="B689" s="26">
        <v>20755</v>
      </c>
      <c r="C689" s="26">
        <v>23365</v>
      </c>
      <c r="D689" s="135">
        <f t="shared" si="10"/>
        <v>0.8882944575219345</v>
      </c>
    </row>
    <row r="690" spans="1:4" s="42" customFormat="1" ht="16.5" customHeight="1">
      <c r="A690" s="136" t="s">
        <v>629</v>
      </c>
      <c r="B690" s="26">
        <f>SUM(B691:B692)</f>
        <v>13829</v>
      </c>
      <c r="C690" s="26">
        <f>SUM(C691:C692)</f>
        <v>9285</v>
      </c>
      <c r="D690" s="135">
        <f t="shared" si="10"/>
        <v>1.489391491653204</v>
      </c>
    </row>
    <row r="691" spans="1:4" s="42" customFormat="1" ht="16.5" customHeight="1">
      <c r="A691" s="25" t="s">
        <v>630</v>
      </c>
      <c r="B691" s="26">
        <v>12218</v>
      </c>
      <c r="C691" s="26">
        <v>7795</v>
      </c>
      <c r="D691" s="135">
        <f t="shared" si="10"/>
        <v>1.5674150096215522</v>
      </c>
    </row>
    <row r="692" spans="1:4" s="42" customFormat="1" ht="16.5" customHeight="1">
      <c r="A692" s="25" t="s">
        <v>631</v>
      </c>
      <c r="B692" s="26">
        <v>1611</v>
      </c>
      <c r="C692" s="26">
        <v>1490</v>
      </c>
      <c r="D692" s="135">
        <f t="shared" si="10"/>
        <v>1.0812080536912752</v>
      </c>
    </row>
    <row r="693" spans="1:4" s="42" customFormat="1" ht="16.5" customHeight="1">
      <c r="A693" s="136" t="s">
        <v>632</v>
      </c>
      <c r="B693" s="26">
        <f>SUM(B694:B695)</f>
        <v>21081</v>
      </c>
      <c r="C693" s="26">
        <f>SUM(C694:C695)</f>
        <v>15244</v>
      </c>
      <c r="D693" s="135">
        <f t="shared" si="10"/>
        <v>1.3829047494096038</v>
      </c>
    </row>
    <row r="694" spans="1:4" s="42" customFormat="1" ht="16.5" customHeight="1">
      <c r="A694" s="25" t="s">
        <v>633</v>
      </c>
      <c r="B694" s="26">
        <v>9719</v>
      </c>
      <c r="C694" s="26">
        <v>3396</v>
      </c>
      <c r="D694" s="135">
        <f t="shared" si="10"/>
        <v>2.861896348645465</v>
      </c>
    </row>
    <row r="695" spans="1:4" s="42" customFormat="1" ht="16.5" customHeight="1">
      <c r="A695" s="25" t="s">
        <v>634</v>
      </c>
      <c r="B695" s="26">
        <v>11362</v>
      </c>
      <c r="C695" s="26">
        <v>11848</v>
      </c>
      <c r="D695" s="135">
        <f t="shared" si="10"/>
        <v>0.9589804186360568</v>
      </c>
    </row>
    <row r="696" spans="1:4" s="42" customFormat="1" ht="16.5" customHeight="1">
      <c r="A696" s="136" t="s">
        <v>635</v>
      </c>
      <c r="B696" s="26"/>
      <c r="C696" s="26">
        <f>SUM(C697:C698)</f>
        <v>50</v>
      </c>
      <c r="D696" s="135">
        <f t="shared" si="10"/>
        <v>0</v>
      </c>
    </row>
    <row r="697" spans="1:4" s="42" customFormat="1" ht="16.5" customHeight="1">
      <c r="A697" s="25" t="s">
        <v>636</v>
      </c>
      <c r="B697" s="26"/>
      <c r="C697" s="26">
        <v>0</v>
      </c>
      <c r="D697" s="135" t="str">
        <f t="shared" si="10"/>
        <v>-</v>
      </c>
    </row>
    <row r="698" spans="1:4" s="42" customFormat="1" ht="16.5" customHeight="1">
      <c r="A698" s="25" t="s">
        <v>637</v>
      </c>
      <c r="B698" s="26"/>
      <c r="C698" s="26">
        <v>50</v>
      </c>
      <c r="D698" s="135">
        <f t="shared" si="10"/>
        <v>0</v>
      </c>
    </row>
    <row r="699" spans="1:4" s="42" customFormat="1" ht="16.5" customHeight="1">
      <c r="A699" s="136" t="s">
        <v>638</v>
      </c>
      <c r="B699" s="26">
        <f>SUM(B700:B701)</f>
        <v>668</v>
      </c>
      <c r="C699" s="26">
        <f>SUM(C700:C701)</f>
        <v>668</v>
      </c>
      <c r="D699" s="135">
        <f t="shared" si="10"/>
        <v>1</v>
      </c>
    </row>
    <row r="700" spans="1:4" s="42" customFormat="1" ht="16.5" customHeight="1">
      <c r="A700" s="25" t="s">
        <v>639</v>
      </c>
      <c r="B700" s="26">
        <v>82</v>
      </c>
      <c r="C700" s="26">
        <v>202</v>
      </c>
      <c r="D700" s="135">
        <f t="shared" si="10"/>
        <v>0.40594059405940597</v>
      </c>
    </row>
    <row r="701" spans="1:4" s="42" customFormat="1" ht="16.5" customHeight="1">
      <c r="A701" s="25" t="s">
        <v>640</v>
      </c>
      <c r="B701" s="26">
        <v>586</v>
      </c>
      <c r="C701" s="26">
        <v>466</v>
      </c>
      <c r="D701" s="135">
        <f t="shared" si="10"/>
        <v>1.257510729613734</v>
      </c>
    </row>
    <row r="702" spans="1:4" s="42" customFormat="1" ht="16.5" customHeight="1">
      <c r="A702" s="136" t="s">
        <v>641</v>
      </c>
      <c r="B702" s="26">
        <f>SUM(B703:B705)</f>
        <v>444407</v>
      </c>
      <c r="C702" s="26">
        <f>SUM(C703:C705)</f>
        <v>393936</v>
      </c>
      <c r="D702" s="135">
        <f t="shared" si="10"/>
        <v>1.1281197961090126</v>
      </c>
    </row>
    <row r="703" spans="1:4" s="42" customFormat="1" ht="16.5" customHeight="1">
      <c r="A703" s="25" t="s">
        <v>642</v>
      </c>
      <c r="B703" s="26">
        <v>259293</v>
      </c>
      <c r="C703" s="26">
        <v>306287</v>
      </c>
      <c r="D703" s="135">
        <f t="shared" si="10"/>
        <v>0.84656874108271</v>
      </c>
    </row>
    <row r="704" spans="1:4" s="42" customFormat="1" ht="16.5" customHeight="1">
      <c r="A704" s="25" t="s">
        <v>643</v>
      </c>
      <c r="B704" s="26">
        <v>42718</v>
      </c>
      <c r="C704" s="26">
        <v>70620</v>
      </c>
      <c r="D704" s="135">
        <f t="shared" si="10"/>
        <v>0.6048994619088077</v>
      </c>
    </row>
    <row r="705" spans="1:4" s="42" customFormat="1" ht="16.5" customHeight="1">
      <c r="A705" s="25" t="s">
        <v>644</v>
      </c>
      <c r="B705" s="26">
        <v>142396</v>
      </c>
      <c r="C705" s="26">
        <v>17029</v>
      </c>
      <c r="D705" s="135">
        <f t="shared" si="10"/>
        <v>8.361970755769569</v>
      </c>
    </row>
    <row r="706" spans="1:4" s="42" customFormat="1" ht="16.5" customHeight="1">
      <c r="A706" s="136" t="s">
        <v>645</v>
      </c>
      <c r="B706" s="26">
        <f>SUM(B707:B710)</f>
        <v>7893</v>
      </c>
      <c r="C706" s="26">
        <f>SUM(C707:C710)</f>
        <v>31326</v>
      </c>
      <c r="D706" s="135">
        <f t="shared" si="10"/>
        <v>0.2519632254357403</v>
      </c>
    </row>
    <row r="707" spans="1:4" s="42" customFormat="1" ht="16.5" customHeight="1">
      <c r="A707" s="25" t="s">
        <v>646</v>
      </c>
      <c r="B707" s="26">
        <v>335</v>
      </c>
      <c r="C707" s="26">
        <v>570</v>
      </c>
      <c r="D707" s="135">
        <f t="shared" si="10"/>
        <v>0.5877192982456141</v>
      </c>
    </row>
    <row r="708" spans="1:4" s="42" customFormat="1" ht="16.5" customHeight="1">
      <c r="A708" s="25" t="s">
        <v>647</v>
      </c>
      <c r="B708" s="26">
        <v>2178</v>
      </c>
      <c r="C708" s="26">
        <v>2559</v>
      </c>
      <c r="D708" s="135">
        <f t="shared" si="10"/>
        <v>0.8511137162954279</v>
      </c>
    </row>
    <row r="709" spans="1:4" s="42" customFormat="1" ht="16.5" customHeight="1">
      <c r="A709" s="25" t="s">
        <v>648</v>
      </c>
      <c r="B709" s="26">
        <v>419</v>
      </c>
      <c r="C709" s="26">
        <v>1083</v>
      </c>
      <c r="D709" s="135">
        <f aca="true" t="shared" si="11" ref="D709:D772">IF(C709=0,"-",B709/C709)</f>
        <v>0.38688827331486614</v>
      </c>
    </row>
    <row r="710" spans="1:4" s="42" customFormat="1" ht="16.5" customHeight="1">
      <c r="A710" s="25" t="s">
        <v>649</v>
      </c>
      <c r="B710" s="26">
        <v>4961</v>
      </c>
      <c r="C710" s="26">
        <v>27114</v>
      </c>
      <c r="D710" s="135">
        <f t="shared" si="11"/>
        <v>0.18296820830567234</v>
      </c>
    </row>
    <row r="711" spans="1:4" s="42" customFormat="1" ht="16.5" customHeight="1">
      <c r="A711" s="136" t="s">
        <v>650</v>
      </c>
      <c r="B711" s="26">
        <f>SUM(B712)</f>
        <v>74002</v>
      </c>
      <c r="C711" s="26">
        <f>C712</f>
        <v>50141</v>
      </c>
      <c r="D711" s="135">
        <f t="shared" si="11"/>
        <v>1.4758780239723979</v>
      </c>
    </row>
    <row r="712" spans="1:4" s="42" customFormat="1" ht="16.5" customHeight="1">
      <c r="A712" s="25" t="s">
        <v>651</v>
      </c>
      <c r="B712" s="26">
        <v>74002</v>
      </c>
      <c r="C712" s="26">
        <v>50141</v>
      </c>
      <c r="D712" s="135">
        <f t="shared" si="11"/>
        <v>1.4758780239723979</v>
      </c>
    </row>
    <row r="713" spans="1:4" s="42" customFormat="1" ht="16.5" customHeight="1">
      <c r="A713" s="136" t="s">
        <v>652</v>
      </c>
      <c r="B713" s="26">
        <f>SUM(B714,B719,B732,B736,B748,B751,B755,B765,B770,B776,B780,B783)</f>
        <v>494551</v>
      </c>
      <c r="C713" s="26">
        <f>SUM(C714,C719,C732,C736,C748,C751,C755,C765,C770,C776,C780,C783)</f>
        <v>427132</v>
      </c>
      <c r="D713" s="135">
        <f t="shared" si="11"/>
        <v>1.1578411357613103</v>
      </c>
    </row>
    <row r="714" spans="1:4" s="42" customFormat="1" ht="16.5" customHeight="1">
      <c r="A714" s="136" t="s">
        <v>653</v>
      </c>
      <c r="B714" s="26">
        <f>SUM(B715:B718)</f>
        <v>20318</v>
      </c>
      <c r="C714" s="26">
        <f>SUM(C715:C718)</f>
        <v>22211</v>
      </c>
      <c r="D714" s="135">
        <f t="shared" si="11"/>
        <v>0.914771959839719</v>
      </c>
    </row>
    <row r="715" spans="1:4" s="42" customFormat="1" ht="16.5" customHeight="1">
      <c r="A715" s="25" t="s">
        <v>133</v>
      </c>
      <c r="B715" s="26">
        <v>10925</v>
      </c>
      <c r="C715" s="26">
        <v>15669</v>
      </c>
      <c r="D715" s="135">
        <f t="shared" si="11"/>
        <v>0.6972365817856915</v>
      </c>
    </row>
    <row r="716" spans="1:4" s="42" customFormat="1" ht="16.5" customHeight="1">
      <c r="A716" s="25" t="s">
        <v>134</v>
      </c>
      <c r="B716" s="26">
        <v>1674</v>
      </c>
      <c r="C716" s="26">
        <v>645</v>
      </c>
      <c r="D716" s="135">
        <f t="shared" si="11"/>
        <v>2.5953488372093023</v>
      </c>
    </row>
    <row r="717" spans="1:4" s="42" customFormat="1" ht="16.5" customHeight="1">
      <c r="A717" s="25" t="s">
        <v>135</v>
      </c>
      <c r="B717" s="26">
        <v>58</v>
      </c>
      <c r="C717" s="26">
        <v>93</v>
      </c>
      <c r="D717" s="135">
        <f t="shared" si="11"/>
        <v>0.6236559139784946</v>
      </c>
    </row>
    <row r="718" spans="1:4" s="42" customFormat="1" ht="16.5" customHeight="1">
      <c r="A718" s="25" t="s">
        <v>654</v>
      </c>
      <c r="B718" s="26">
        <v>7661</v>
      </c>
      <c r="C718" s="26">
        <v>5804</v>
      </c>
      <c r="D718" s="135">
        <f t="shared" si="11"/>
        <v>1.3199517574086836</v>
      </c>
    </row>
    <row r="719" spans="1:4" s="42" customFormat="1" ht="16.5" customHeight="1">
      <c r="A719" s="136" t="s">
        <v>655</v>
      </c>
      <c r="B719" s="26">
        <f>SUM(B720:B731)</f>
        <v>18439</v>
      </c>
      <c r="C719" s="26">
        <f>SUM(C720:C731)</f>
        <v>10995</v>
      </c>
      <c r="D719" s="135">
        <f t="shared" si="11"/>
        <v>1.6770350159163256</v>
      </c>
    </row>
    <row r="720" spans="1:4" s="42" customFormat="1" ht="16.5" customHeight="1">
      <c r="A720" s="25" t="s">
        <v>656</v>
      </c>
      <c r="B720" s="26">
        <v>6073</v>
      </c>
      <c r="C720" s="26">
        <v>5423</v>
      </c>
      <c r="D720" s="135">
        <f t="shared" si="11"/>
        <v>1.1198598561681725</v>
      </c>
    </row>
    <row r="721" spans="1:4" s="42" customFormat="1" ht="16.5" customHeight="1">
      <c r="A721" s="25" t="s">
        <v>657</v>
      </c>
      <c r="B721" s="26">
        <v>911</v>
      </c>
      <c r="C721" s="26">
        <v>-280</v>
      </c>
      <c r="D721" s="135">
        <f t="shared" si="11"/>
        <v>-3.2535714285714286</v>
      </c>
    </row>
    <row r="722" spans="1:4" s="42" customFormat="1" ht="16.5" customHeight="1">
      <c r="A722" s="25" t="s">
        <v>658</v>
      </c>
      <c r="B722" s="26">
        <v>0</v>
      </c>
      <c r="C722" s="26">
        <v>0</v>
      </c>
      <c r="D722" s="135" t="str">
        <f t="shared" si="11"/>
        <v>-</v>
      </c>
    </row>
    <row r="723" spans="1:4" s="42" customFormat="1" ht="16.5" customHeight="1">
      <c r="A723" s="25" t="s">
        <v>659</v>
      </c>
      <c r="B723" s="26">
        <v>0</v>
      </c>
      <c r="C723" s="26">
        <v>0</v>
      </c>
      <c r="D723" s="135" t="str">
        <f t="shared" si="11"/>
        <v>-</v>
      </c>
    </row>
    <row r="724" spans="1:4" s="42" customFormat="1" ht="16.5" customHeight="1">
      <c r="A724" s="25" t="s">
        <v>660</v>
      </c>
      <c r="B724" s="26">
        <v>664</v>
      </c>
      <c r="C724" s="26">
        <v>893</v>
      </c>
      <c r="D724" s="135">
        <f t="shared" si="11"/>
        <v>0.7435610302351624</v>
      </c>
    </row>
    <row r="725" spans="1:4" s="42" customFormat="1" ht="16.5" customHeight="1">
      <c r="A725" s="25" t="s">
        <v>661</v>
      </c>
      <c r="B725" s="26">
        <v>87</v>
      </c>
      <c r="C725" s="26">
        <v>620</v>
      </c>
      <c r="D725" s="135">
        <f t="shared" si="11"/>
        <v>0.1403225806451613</v>
      </c>
    </row>
    <row r="726" spans="1:4" s="42" customFormat="1" ht="16.5" customHeight="1">
      <c r="A726" s="25" t="s">
        <v>662</v>
      </c>
      <c r="B726" s="26">
        <v>0</v>
      </c>
      <c r="C726" s="26">
        <v>10</v>
      </c>
      <c r="D726" s="135">
        <f t="shared" si="11"/>
        <v>0</v>
      </c>
    </row>
    <row r="727" spans="1:4" s="42" customFormat="1" ht="16.5" customHeight="1">
      <c r="A727" s="25" t="s">
        <v>663</v>
      </c>
      <c r="B727" s="26">
        <v>85</v>
      </c>
      <c r="C727" s="26">
        <v>255</v>
      </c>
      <c r="D727" s="135">
        <f t="shared" si="11"/>
        <v>0.3333333333333333</v>
      </c>
    </row>
    <row r="728" spans="1:4" s="42" customFormat="1" ht="16.5" customHeight="1">
      <c r="A728" s="25" t="s">
        <v>664</v>
      </c>
      <c r="B728" s="26">
        <v>0</v>
      </c>
      <c r="C728" s="26">
        <v>7</v>
      </c>
      <c r="D728" s="135">
        <f t="shared" si="11"/>
        <v>0</v>
      </c>
    </row>
    <row r="729" spans="1:4" s="42" customFormat="1" ht="16.5" customHeight="1">
      <c r="A729" s="25" t="s">
        <v>665</v>
      </c>
      <c r="B729" s="26">
        <v>0</v>
      </c>
      <c r="C729" s="26">
        <v>0</v>
      </c>
      <c r="D729" s="135" t="str">
        <f t="shared" si="11"/>
        <v>-</v>
      </c>
    </row>
    <row r="730" spans="1:4" s="42" customFormat="1" ht="16.5" customHeight="1">
      <c r="A730" s="25" t="s">
        <v>666</v>
      </c>
      <c r="B730" s="26">
        <v>0</v>
      </c>
      <c r="C730" s="26">
        <v>0</v>
      </c>
      <c r="D730" s="135" t="str">
        <f t="shared" si="11"/>
        <v>-</v>
      </c>
    </row>
    <row r="731" spans="1:4" s="42" customFormat="1" ht="16.5" customHeight="1">
      <c r="A731" s="25" t="s">
        <v>667</v>
      </c>
      <c r="B731" s="26">
        <v>10619</v>
      </c>
      <c r="C731" s="26">
        <v>4067</v>
      </c>
      <c r="D731" s="135">
        <f t="shared" si="11"/>
        <v>2.6110154905335627</v>
      </c>
    </row>
    <row r="732" spans="1:4" s="42" customFormat="1" ht="16.5" customHeight="1">
      <c r="A732" s="136" t="s">
        <v>668</v>
      </c>
      <c r="B732" s="26">
        <f>SUM(B733:B735)</f>
        <v>20067</v>
      </c>
      <c r="C732" s="26">
        <f>SUM(C733:C735)</f>
        <v>20830</v>
      </c>
      <c r="D732" s="135">
        <f t="shared" si="11"/>
        <v>0.9633701392222755</v>
      </c>
    </row>
    <row r="733" spans="1:4" s="42" customFormat="1" ht="16.5" customHeight="1">
      <c r="A733" s="25" t="s">
        <v>669</v>
      </c>
      <c r="B733" s="26">
        <v>863</v>
      </c>
      <c r="C733" s="26">
        <v>1114</v>
      </c>
      <c r="D733" s="135">
        <f t="shared" si="11"/>
        <v>0.774685816876122</v>
      </c>
    </row>
    <row r="734" spans="1:4" s="42" customFormat="1" ht="16.5" customHeight="1">
      <c r="A734" s="25" t="s">
        <v>670</v>
      </c>
      <c r="B734" s="26">
        <v>8012</v>
      </c>
      <c r="C734" s="26">
        <v>8249</v>
      </c>
      <c r="D734" s="135">
        <f t="shared" si="11"/>
        <v>0.9712692447569402</v>
      </c>
    </row>
    <row r="735" spans="1:4" s="42" customFormat="1" ht="16.5" customHeight="1">
      <c r="A735" s="25" t="s">
        <v>671</v>
      </c>
      <c r="B735" s="26">
        <v>11192</v>
      </c>
      <c r="C735" s="26">
        <v>11467</v>
      </c>
      <c r="D735" s="135">
        <f t="shared" si="11"/>
        <v>0.9760181390075869</v>
      </c>
    </row>
    <row r="736" spans="1:4" s="42" customFormat="1" ht="16.5" customHeight="1">
      <c r="A736" s="136" t="s">
        <v>672</v>
      </c>
      <c r="B736" s="26">
        <f>SUM(B737:B747)</f>
        <v>77476</v>
      </c>
      <c r="C736" s="26">
        <f>SUM(C737:C747)</f>
        <v>82131</v>
      </c>
      <c r="D736" s="135">
        <f t="shared" si="11"/>
        <v>0.94332225347311</v>
      </c>
    </row>
    <row r="737" spans="1:4" s="42" customFormat="1" ht="16.5" customHeight="1">
      <c r="A737" s="25" t="s">
        <v>673</v>
      </c>
      <c r="B737" s="26">
        <v>9993</v>
      </c>
      <c r="C737" s="26">
        <v>10967</v>
      </c>
      <c r="D737" s="135">
        <f t="shared" si="11"/>
        <v>0.9111881097838972</v>
      </c>
    </row>
    <row r="738" spans="1:4" s="42" customFormat="1" ht="16.5" customHeight="1">
      <c r="A738" s="25" t="s">
        <v>674</v>
      </c>
      <c r="B738" s="26">
        <v>2742</v>
      </c>
      <c r="C738" s="26">
        <v>3870</v>
      </c>
      <c r="D738" s="135">
        <f t="shared" si="11"/>
        <v>0.7085271317829457</v>
      </c>
    </row>
    <row r="739" spans="1:4" s="42" customFormat="1" ht="16.5" customHeight="1">
      <c r="A739" s="25" t="s">
        <v>675</v>
      </c>
      <c r="B739" s="26">
        <v>8737</v>
      </c>
      <c r="C739" s="26">
        <v>6044</v>
      </c>
      <c r="D739" s="135">
        <f t="shared" si="11"/>
        <v>1.4455658504301787</v>
      </c>
    </row>
    <row r="740" spans="1:4" s="42" customFormat="1" ht="16.5" customHeight="1">
      <c r="A740" s="25" t="s">
        <v>676</v>
      </c>
      <c r="B740" s="26">
        <v>103</v>
      </c>
      <c r="C740" s="26">
        <v>19</v>
      </c>
      <c r="D740" s="135">
        <f t="shared" si="11"/>
        <v>5.421052631578948</v>
      </c>
    </row>
    <row r="741" spans="1:4" s="42" customFormat="1" ht="16.5" customHeight="1">
      <c r="A741" s="25" t="s">
        <v>677</v>
      </c>
      <c r="B741" s="26">
        <v>160</v>
      </c>
      <c r="C741" s="26">
        <v>33</v>
      </c>
      <c r="D741" s="135">
        <f t="shared" si="11"/>
        <v>4.848484848484849</v>
      </c>
    </row>
    <row r="742" spans="1:4" s="42" customFormat="1" ht="16.5" customHeight="1">
      <c r="A742" s="25" t="s">
        <v>678</v>
      </c>
      <c r="B742" s="26">
        <v>6057</v>
      </c>
      <c r="C742" s="26">
        <v>4787</v>
      </c>
      <c r="D742" s="135">
        <f t="shared" si="11"/>
        <v>1.2653018592020053</v>
      </c>
    </row>
    <row r="743" spans="1:4" s="42" customFormat="1" ht="16.5" customHeight="1">
      <c r="A743" s="25" t="s">
        <v>679</v>
      </c>
      <c r="B743" s="26">
        <v>75</v>
      </c>
      <c r="C743" s="26">
        <v>227</v>
      </c>
      <c r="D743" s="135">
        <f t="shared" si="11"/>
        <v>0.3303964757709251</v>
      </c>
    </row>
    <row r="744" spans="1:4" s="42" customFormat="1" ht="16.5" customHeight="1">
      <c r="A744" s="25" t="s">
        <v>680</v>
      </c>
      <c r="B744" s="26">
        <v>29544</v>
      </c>
      <c r="C744" s="26">
        <v>27457</v>
      </c>
      <c r="D744" s="135">
        <f t="shared" si="11"/>
        <v>1.0760097607167571</v>
      </c>
    </row>
    <row r="745" spans="1:4" s="42" customFormat="1" ht="16.5" customHeight="1">
      <c r="A745" s="25" t="s">
        <v>681</v>
      </c>
      <c r="B745" s="26">
        <v>15710</v>
      </c>
      <c r="C745" s="26">
        <v>15063</v>
      </c>
      <c r="D745" s="135">
        <f t="shared" si="11"/>
        <v>1.0429529310230365</v>
      </c>
    </row>
    <row r="746" spans="1:4" s="42" customFormat="1" ht="16.5" customHeight="1">
      <c r="A746" s="25" t="s">
        <v>682</v>
      </c>
      <c r="B746" s="26">
        <v>105</v>
      </c>
      <c r="C746" s="26">
        <v>75</v>
      </c>
      <c r="D746" s="135">
        <f t="shared" si="11"/>
        <v>1.4</v>
      </c>
    </row>
    <row r="747" spans="1:4" s="42" customFormat="1" ht="16.5" customHeight="1">
      <c r="A747" s="25" t="s">
        <v>683</v>
      </c>
      <c r="B747" s="26">
        <v>4250</v>
      </c>
      <c r="C747" s="26">
        <v>13589</v>
      </c>
      <c r="D747" s="135">
        <f t="shared" si="11"/>
        <v>0.312752961954522</v>
      </c>
    </row>
    <row r="748" spans="1:4" s="42" customFormat="1" ht="16.5" customHeight="1">
      <c r="A748" s="136" t="s">
        <v>684</v>
      </c>
      <c r="B748" s="26">
        <f>SUM(B749:B750)</f>
        <v>1228</v>
      </c>
      <c r="C748" s="26">
        <f>SUM(C749:C750)</f>
        <v>472</v>
      </c>
      <c r="D748" s="135">
        <f t="shared" si="11"/>
        <v>2.6016949152542375</v>
      </c>
    </row>
    <row r="749" spans="1:4" s="42" customFormat="1" ht="16.5" customHeight="1">
      <c r="A749" s="25" t="s">
        <v>685</v>
      </c>
      <c r="B749" s="26">
        <v>716</v>
      </c>
      <c r="C749" s="26">
        <v>471</v>
      </c>
      <c r="D749" s="135">
        <f t="shared" si="11"/>
        <v>1.5201698513800426</v>
      </c>
    </row>
    <row r="750" spans="1:4" s="42" customFormat="1" ht="16.5" customHeight="1">
      <c r="A750" s="25" t="s">
        <v>686</v>
      </c>
      <c r="B750" s="26">
        <v>512</v>
      </c>
      <c r="C750" s="26">
        <v>1</v>
      </c>
      <c r="D750" s="135">
        <f t="shared" si="11"/>
        <v>512</v>
      </c>
    </row>
    <row r="751" spans="1:4" s="42" customFormat="1" ht="16.5" customHeight="1">
      <c r="A751" s="136" t="s">
        <v>687</v>
      </c>
      <c r="B751" s="26">
        <f>SUM(B752:B754)</f>
        <v>21958</v>
      </c>
      <c r="C751" s="26">
        <f>SUM(C752:C754)</f>
        <v>24791</v>
      </c>
      <c r="D751" s="135">
        <f t="shared" si="11"/>
        <v>0.8857246581420677</v>
      </c>
    </row>
    <row r="752" spans="1:4" s="42" customFormat="1" ht="16.5" customHeight="1">
      <c r="A752" s="25" t="s">
        <v>688</v>
      </c>
      <c r="B752" s="26">
        <v>2755</v>
      </c>
      <c r="C752" s="26">
        <v>4289</v>
      </c>
      <c r="D752" s="135">
        <f t="shared" si="11"/>
        <v>0.6423408719981347</v>
      </c>
    </row>
    <row r="753" spans="1:4" s="42" customFormat="1" ht="16.5" customHeight="1">
      <c r="A753" s="25" t="s">
        <v>689</v>
      </c>
      <c r="B753" s="26">
        <v>10724</v>
      </c>
      <c r="C753" s="26">
        <v>11282</v>
      </c>
      <c r="D753" s="135">
        <f t="shared" si="11"/>
        <v>0.9505406842758376</v>
      </c>
    </row>
    <row r="754" spans="1:4" s="42" customFormat="1" ht="16.5" customHeight="1">
      <c r="A754" s="25" t="s">
        <v>690</v>
      </c>
      <c r="B754" s="26">
        <v>8479</v>
      </c>
      <c r="C754" s="26">
        <v>9220</v>
      </c>
      <c r="D754" s="135">
        <f t="shared" si="11"/>
        <v>0.9196312364425163</v>
      </c>
    </row>
    <row r="755" spans="1:4" s="42" customFormat="1" ht="16.5" customHeight="1">
      <c r="A755" s="136" t="s">
        <v>691</v>
      </c>
      <c r="B755" s="26">
        <f>SUM(B756:B764)</f>
        <v>10089</v>
      </c>
      <c r="C755" s="26">
        <f>SUM(C756:C764)</f>
        <v>10326</v>
      </c>
      <c r="D755" s="135">
        <f t="shared" si="11"/>
        <v>0.9770482277745497</v>
      </c>
    </row>
    <row r="756" spans="1:4" s="42" customFormat="1" ht="16.5" customHeight="1">
      <c r="A756" s="25" t="s">
        <v>133</v>
      </c>
      <c r="B756" s="26">
        <v>5173</v>
      </c>
      <c r="C756" s="26">
        <v>6257</v>
      </c>
      <c r="D756" s="135">
        <f t="shared" si="11"/>
        <v>0.8267540354802622</v>
      </c>
    </row>
    <row r="757" spans="1:4" s="42" customFormat="1" ht="16.5" customHeight="1">
      <c r="A757" s="25" t="s">
        <v>134</v>
      </c>
      <c r="B757" s="26">
        <v>436</v>
      </c>
      <c r="C757" s="26">
        <v>277</v>
      </c>
      <c r="D757" s="135">
        <f t="shared" si="11"/>
        <v>1.5740072202166064</v>
      </c>
    </row>
    <row r="758" spans="1:4" s="42" customFormat="1" ht="16.5" customHeight="1">
      <c r="A758" s="25" t="s">
        <v>135</v>
      </c>
      <c r="B758" s="26">
        <v>0</v>
      </c>
      <c r="C758" s="26">
        <v>0</v>
      </c>
      <c r="D758" s="135" t="str">
        <f t="shared" si="11"/>
        <v>-</v>
      </c>
    </row>
    <row r="759" spans="1:4" s="42" customFormat="1" ht="16.5" customHeight="1">
      <c r="A759" s="25" t="s">
        <v>692</v>
      </c>
      <c r="B759" s="26">
        <v>73</v>
      </c>
      <c r="C759" s="26">
        <v>74</v>
      </c>
      <c r="D759" s="135">
        <f t="shared" si="11"/>
        <v>0.9864864864864865</v>
      </c>
    </row>
    <row r="760" spans="1:4" s="42" customFormat="1" ht="16.5" customHeight="1">
      <c r="A760" s="25" t="s">
        <v>693</v>
      </c>
      <c r="B760" s="26">
        <v>2</v>
      </c>
      <c r="C760" s="26">
        <v>0</v>
      </c>
      <c r="D760" s="135" t="str">
        <f t="shared" si="11"/>
        <v>-</v>
      </c>
    </row>
    <row r="761" spans="1:4" s="42" customFormat="1" ht="16.5" customHeight="1">
      <c r="A761" s="25" t="s">
        <v>694</v>
      </c>
      <c r="B761" s="26">
        <v>0</v>
      </c>
      <c r="C761" s="26">
        <v>301</v>
      </c>
      <c r="D761" s="135">
        <f t="shared" si="11"/>
        <v>0</v>
      </c>
    </row>
    <row r="762" spans="1:4" s="42" customFormat="1" ht="16.5" customHeight="1">
      <c r="A762" s="25" t="s">
        <v>695</v>
      </c>
      <c r="B762" s="26">
        <v>1178</v>
      </c>
      <c r="C762" s="26">
        <v>901</v>
      </c>
      <c r="D762" s="135">
        <f t="shared" si="11"/>
        <v>1.3074361820199778</v>
      </c>
    </row>
    <row r="763" spans="1:4" s="42" customFormat="1" ht="16.5" customHeight="1">
      <c r="A763" s="25" t="s">
        <v>142</v>
      </c>
      <c r="B763" s="26">
        <v>483</v>
      </c>
      <c r="C763" s="26">
        <v>620</v>
      </c>
      <c r="D763" s="135">
        <f t="shared" si="11"/>
        <v>0.7790322580645161</v>
      </c>
    </row>
    <row r="764" spans="1:4" s="42" customFormat="1" ht="16.5" customHeight="1">
      <c r="A764" s="25" t="s">
        <v>696</v>
      </c>
      <c r="B764" s="26">
        <v>2744</v>
      </c>
      <c r="C764" s="26">
        <v>1896</v>
      </c>
      <c r="D764" s="135">
        <f t="shared" si="11"/>
        <v>1.4472573839662448</v>
      </c>
    </row>
    <row r="765" spans="1:4" s="42" customFormat="1" ht="16.5" customHeight="1">
      <c r="A765" s="136" t="s">
        <v>697</v>
      </c>
      <c r="B765" s="26">
        <f>SUM(B766:B769)</f>
        <v>13844</v>
      </c>
      <c r="C765" s="26">
        <f>SUM(C766:C769)</f>
        <v>9389</v>
      </c>
      <c r="D765" s="135">
        <f t="shared" si="11"/>
        <v>1.4744914261369688</v>
      </c>
    </row>
    <row r="766" spans="1:4" s="42" customFormat="1" ht="16.5" customHeight="1">
      <c r="A766" s="25" t="s">
        <v>698</v>
      </c>
      <c r="B766" s="26">
        <v>3719</v>
      </c>
      <c r="C766" s="26">
        <v>638</v>
      </c>
      <c r="D766" s="135">
        <f t="shared" si="11"/>
        <v>5.829153605015674</v>
      </c>
    </row>
    <row r="767" spans="1:4" s="42" customFormat="1" ht="16.5" customHeight="1">
      <c r="A767" s="25" t="s">
        <v>699</v>
      </c>
      <c r="B767" s="26">
        <v>3972</v>
      </c>
      <c r="C767" s="26">
        <v>2346</v>
      </c>
      <c r="D767" s="135">
        <f t="shared" si="11"/>
        <v>1.6930946291560103</v>
      </c>
    </row>
    <row r="768" spans="1:4" s="42" customFormat="1" ht="16.5" customHeight="1">
      <c r="A768" s="25" t="s">
        <v>700</v>
      </c>
      <c r="B768" s="26">
        <v>3469</v>
      </c>
      <c r="C768" s="26">
        <v>3698</v>
      </c>
      <c r="D768" s="135">
        <f t="shared" si="11"/>
        <v>0.9380746349378042</v>
      </c>
    </row>
    <row r="769" spans="1:4" s="42" customFormat="1" ht="16.5" customHeight="1">
      <c r="A769" s="25" t="s">
        <v>701</v>
      </c>
      <c r="B769" s="26">
        <v>2684</v>
      </c>
      <c r="C769" s="26">
        <v>2707</v>
      </c>
      <c r="D769" s="135">
        <f t="shared" si="11"/>
        <v>0.9915035094200222</v>
      </c>
    </row>
    <row r="770" spans="1:4" s="42" customFormat="1" ht="16.5" customHeight="1">
      <c r="A770" s="136" t="s">
        <v>702</v>
      </c>
      <c r="B770" s="26">
        <f>SUM(B771:B775)</f>
        <v>248644</v>
      </c>
      <c r="C770" s="26">
        <f>SUM(C771:C775)</f>
        <v>226191</v>
      </c>
      <c r="D770" s="135">
        <f t="shared" si="11"/>
        <v>1.0992656648584602</v>
      </c>
    </row>
    <row r="771" spans="1:4" s="42" customFormat="1" ht="16.5" customHeight="1">
      <c r="A771" s="25" t="s">
        <v>703</v>
      </c>
      <c r="B771" s="26">
        <v>3884</v>
      </c>
      <c r="C771" s="26">
        <v>9837</v>
      </c>
      <c r="D771" s="135">
        <f t="shared" si="11"/>
        <v>0.39483582393006</v>
      </c>
    </row>
    <row r="772" spans="1:4" s="42" customFormat="1" ht="16.5" customHeight="1">
      <c r="A772" s="25" t="s">
        <v>704</v>
      </c>
      <c r="B772" s="26">
        <v>235428</v>
      </c>
      <c r="C772" s="26">
        <v>212935</v>
      </c>
      <c r="D772" s="135">
        <f t="shared" si="11"/>
        <v>1.105633174442905</v>
      </c>
    </row>
    <row r="773" spans="1:4" s="42" customFormat="1" ht="16.5" customHeight="1">
      <c r="A773" s="25" t="s">
        <v>705</v>
      </c>
      <c r="B773" s="26">
        <v>0</v>
      </c>
      <c r="C773" s="26">
        <v>0</v>
      </c>
      <c r="D773" s="135" t="str">
        <f aca="true" t="shared" si="12" ref="D773:D836">IF(C773=0,"-",B773/C773)</f>
        <v>-</v>
      </c>
    </row>
    <row r="774" spans="1:4" s="42" customFormat="1" ht="16.5" customHeight="1">
      <c r="A774" s="25" t="s">
        <v>706</v>
      </c>
      <c r="B774" s="26">
        <v>0</v>
      </c>
      <c r="C774" s="26">
        <v>0</v>
      </c>
      <c r="D774" s="135" t="str">
        <f t="shared" si="12"/>
        <v>-</v>
      </c>
    </row>
    <row r="775" spans="1:4" s="42" customFormat="1" ht="16.5" customHeight="1">
      <c r="A775" s="25" t="s">
        <v>707</v>
      </c>
      <c r="B775" s="26">
        <v>9332</v>
      </c>
      <c r="C775" s="26">
        <v>3419</v>
      </c>
      <c r="D775" s="135">
        <f t="shared" si="12"/>
        <v>2.729453056449254</v>
      </c>
    </row>
    <row r="776" spans="1:4" s="42" customFormat="1" ht="16.5" customHeight="1">
      <c r="A776" s="136" t="s">
        <v>708</v>
      </c>
      <c r="B776" s="26">
        <f>SUM(B777:B779)</f>
        <v>10592</v>
      </c>
      <c r="C776" s="26">
        <f>SUM(C777:C779)</f>
        <v>8686</v>
      </c>
      <c r="D776" s="135">
        <f t="shared" si="12"/>
        <v>1.2194335712641031</v>
      </c>
    </row>
    <row r="777" spans="1:4" s="42" customFormat="1" ht="16.5" customHeight="1">
      <c r="A777" s="25" t="s">
        <v>709</v>
      </c>
      <c r="B777" s="26">
        <v>9993</v>
      </c>
      <c r="C777" s="26">
        <v>7931</v>
      </c>
      <c r="D777" s="135">
        <f t="shared" si="12"/>
        <v>1.2599924347497162</v>
      </c>
    </row>
    <row r="778" spans="1:4" s="42" customFormat="1" ht="16.5" customHeight="1">
      <c r="A778" s="25" t="s">
        <v>710</v>
      </c>
      <c r="B778" s="26">
        <v>274</v>
      </c>
      <c r="C778" s="26">
        <v>302</v>
      </c>
      <c r="D778" s="135">
        <f t="shared" si="12"/>
        <v>0.9072847682119205</v>
      </c>
    </row>
    <row r="779" spans="1:4" s="42" customFormat="1" ht="16.5" customHeight="1">
      <c r="A779" s="25" t="s">
        <v>711</v>
      </c>
      <c r="B779" s="26">
        <v>325</v>
      </c>
      <c r="C779" s="26">
        <v>453</v>
      </c>
      <c r="D779" s="135">
        <f t="shared" si="12"/>
        <v>0.717439293598234</v>
      </c>
    </row>
    <row r="780" spans="1:4" s="42" customFormat="1" ht="16.5" customHeight="1">
      <c r="A780" s="136" t="s">
        <v>712</v>
      </c>
      <c r="B780" s="26">
        <f>SUM(B781:B782)</f>
        <v>2089</v>
      </c>
      <c r="C780" s="26">
        <f>SUM(C781:C782)</f>
        <v>2096</v>
      </c>
      <c r="D780" s="135">
        <f t="shared" si="12"/>
        <v>0.9966603053435115</v>
      </c>
    </row>
    <row r="781" spans="1:4" s="42" customFormat="1" ht="16.5" customHeight="1">
      <c r="A781" s="25" t="s">
        <v>713</v>
      </c>
      <c r="B781" s="26">
        <v>2089</v>
      </c>
      <c r="C781" s="26">
        <v>2096</v>
      </c>
      <c r="D781" s="135">
        <f t="shared" si="12"/>
        <v>0.9966603053435115</v>
      </c>
    </row>
    <row r="782" spans="1:4" s="42" customFormat="1" ht="16.5" customHeight="1">
      <c r="A782" s="25" t="s">
        <v>714</v>
      </c>
      <c r="B782" s="26">
        <v>0</v>
      </c>
      <c r="C782" s="26">
        <v>0</v>
      </c>
      <c r="D782" s="135" t="str">
        <f t="shared" si="12"/>
        <v>-</v>
      </c>
    </row>
    <row r="783" spans="1:4" s="42" customFormat="1" ht="16.5" customHeight="1">
      <c r="A783" s="136" t="s">
        <v>715</v>
      </c>
      <c r="B783" s="26">
        <f>B784</f>
        <v>49807</v>
      </c>
      <c r="C783" s="26">
        <f>C784</f>
        <v>9014</v>
      </c>
      <c r="D783" s="135">
        <f t="shared" si="12"/>
        <v>5.525515864211227</v>
      </c>
    </row>
    <row r="784" spans="1:4" s="42" customFormat="1" ht="16.5" customHeight="1">
      <c r="A784" s="25" t="s">
        <v>716</v>
      </c>
      <c r="B784" s="26">
        <v>49807</v>
      </c>
      <c r="C784" s="26">
        <v>9014</v>
      </c>
      <c r="D784" s="135">
        <f t="shared" si="12"/>
        <v>5.525515864211227</v>
      </c>
    </row>
    <row r="785" spans="1:4" s="42" customFormat="1" ht="16.5" customHeight="1">
      <c r="A785" s="136" t="s">
        <v>717</v>
      </c>
      <c r="B785" s="26">
        <f>SUM(B786,B795,B799,B807,B813,B820,B826,B829,B832,B834,B836,B842,B844,B846,B861)</f>
        <v>162363</v>
      </c>
      <c r="C785" s="26">
        <f>SUM(C786,C795,C799,C807,C813,C820,C826,C829,C832,C834,C836,C842,C844,C846,C861)</f>
        <v>118920</v>
      </c>
      <c r="D785" s="135">
        <f t="shared" si="12"/>
        <v>1.3653128153380423</v>
      </c>
    </row>
    <row r="786" spans="1:4" s="42" customFormat="1" ht="16.5" customHeight="1">
      <c r="A786" s="136" t="s">
        <v>718</v>
      </c>
      <c r="B786" s="26">
        <f>SUM(B787:B794)</f>
        <v>16489</v>
      </c>
      <c r="C786" s="26">
        <f>SUM(C787:C794)</f>
        <v>10059</v>
      </c>
      <c r="D786" s="135">
        <f t="shared" si="12"/>
        <v>1.6392285515458793</v>
      </c>
    </row>
    <row r="787" spans="1:4" s="42" customFormat="1" ht="16.5" customHeight="1">
      <c r="A787" s="25" t="s">
        <v>133</v>
      </c>
      <c r="B787" s="26">
        <v>5420</v>
      </c>
      <c r="C787" s="26">
        <v>6100</v>
      </c>
      <c r="D787" s="135">
        <f t="shared" si="12"/>
        <v>0.8885245901639345</v>
      </c>
    </row>
    <row r="788" spans="1:4" s="42" customFormat="1" ht="16.5" customHeight="1">
      <c r="A788" s="25" t="s">
        <v>134</v>
      </c>
      <c r="B788" s="26">
        <v>1838</v>
      </c>
      <c r="C788" s="26">
        <v>558</v>
      </c>
      <c r="D788" s="135">
        <f t="shared" si="12"/>
        <v>3.293906810035842</v>
      </c>
    </row>
    <row r="789" spans="1:4" s="42" customFormat="1" ht="16.5" customHeight="1">
      <c r="A789" s="25" t="s">
        <v>135</v>
      </c>
      <c r="B789" s="26">
        <v>0</v>
      </c>
      <c r="C789" s="26">
        <v>0</v>
      </c>
      <c r="D789" s="135" t="str">
        <f t="shared" si="12"/>
        <v>-</v>
      </c>
    </row>
    <row r="790" spans="1:4" s="42" customFormat="1" ht="16.5" customHeight="1">
      <c r="A790" s="25" t="s">
        <v>719</v>
      </c>
      <c r="B790" s="26">
        <v>20</v>
      </c>
      <c r="C790" s="26">
        <v>45</v>
      </c>
      <c r="D790" s="135">
        <f t="shared" si="12"/>
        <v>0.4444444444444444</v>
      </c>
    </row>
    <row r="791" spans="1:4" s="42" customFormat="1" ht="16.5" customHeight="1">
      <c r="A791" s="25" t="s">
        <v>720</v>
      </c>
      <c r="B791" s="26">
        <v>0</v>
      </c>
      <c r="C791" s="26">
        <v>0</v>
      </c>
      <c r="D791" s="135" t="str">
        <f t="shared" si="12"/>
        <v>-</v>
      </c>
    </row>
    <row r="792" spans="1:4" s="42" customFormat="1" ht="16.5" customHeight="1">
      <c r="A792" s="25" t="s">
        <v>721</v>
      </c>
      <c r="B792" s="26">
        <v>0</v>
      </c>
      <c r="C792" s="26">
        <v>0</v>
      </c>
      <c r="D792" s="135" t="str">
        <f t="shared" si="12"/>
        <v>-</v>
      </c>
    </row>
    <row r="793" spans="1:4" s="42" customFormat="1" ht="16.5" customHeight="1">
      <c r="A793" s="25" t="s">
        <v>722</v>
      </c>
      <c r="B793" s="26">
        <v>0</v>
      </c>
      <c r="C793" s="26">
        <v>0</v>
      </c>
      <c r="D793" s="135" t="str">
        <f t="shared" si="12"/>
        <v>-</v>
      </c>
    </row>
    <row r="794" spans="1:4" s="42" customFormat="1" ht="16.5" customHeight="1">
      <c r="A794" s="25" t="s">
        <v>723</v>
      </c>
      <c r="B794" s="26">
        <v>9211</v>
      </c>
      <c r="C794" s="26">
        <v>3356</v>
      </c>
      <c r="D794" s="135">
        <f t="shared" si="12"/>
        <v>2.744636471990465</v>
      </c>
    </row>
    <row r="795" spans="1:4" s="42" customFormat="1" ht="16.5" customHeight="1">
      <c r="A795" s="136" t="s">
        <v>724</v>
      </c>
      <c r="B795" s="26">
        <f>SUM(B796:B798)</f>
        <v>658</v>
      </c>
      <c r="C795" s="26">
        <f>SUM(C796:C798)</f>
        <v>463</v>
      </c>
      <c r="D795" s="135">
        <f t="shared" si="12"/>
        <v>1.4211663066954643</v>
      </c>
    </row>
    <row r="796" spans="1:4" s="42" customFormat="1" ht="16.5" customHeight="1">
      <c r="A796" s="25" t="s">
        <v>725</v>
      </c>
      <c r="B796" s="26">
        <v>276</v>
      </c>
      <c r="C796" s="26">
        <v>70</v>
      </c>
      <c r="D796" s="135">
        <f t="shared" si="12"/>
        <v>3.942857142857143</v>
      </c>
    </row>
    <row r="797" spans="1:4" s="42" customFormat="1" ht="16.5" customHeight="1">
      <c r="A797" s="25" t="s">
        <v>726</v>
      </c>
      <c r="B797" s="26">
        <v>0</v>
      </c>
      <c r="C797" s="26">
        <v>0</v>
      </c>
      <c r="D797" s="135" t="str">
        <f t="shared" si="12"/>
        <v>-</v>
      </c>
    </row>
    <row r="798" spans="1:4" s="42" customFormat="1" ht="16.5" customHeight="1">
      <c r="A798" s="25" t="s">
        <v>727</v>
      </c>
      <c r="B798" s="26">
        <v>382</v>
      </c>
      <c r="C798" s="26">
        <v>393</v>
      </c>
      <c r="D798" s="135">
        <f t="shared" si="12"/>
        <v>0.9720101781170484</v>
      </c>
    </row>
    <row r="799" spans="1:4" s="42" customFormat="1" ht="16.5" customHeight="1">
      <c r="A799" s="136" t="s">
        <v>728</v>
      </c>
      <c r="B799" s="26">
        <f>SUM(B800:B806)</f>
        <v>54836</v>
      </c>
      <c r="C799" s="26">
        <f>SUM(C800:C806)</f>
        <v>50879</v>
      </c>
      <c r="D799" s="135">
        <f t="shared" si="12"/>
        <v>1.0777727549676683</v>
      </c>
    </row>
    <row r="800" spans="1:4" s="42" customFormat="1" ht="16.5" customHeight="1">
      <c r="A800" s="25" t="s">
        <v>729</v>
      </c>
      <c r="B800" s="26">
        <v>1455</v>
      </c>
      <c r="C800" s="26">
        <v>1269</v>
      </c>
      <c r="D800" s="135">
        <f t="shared" si="12"/>
        <v>1.1465721040189125</v>
      </c>
    </row>
    <row r="801" spans="1:4" s="42" customFormat="1" ht="16.5" customHeight="1">
      <c r="A801" s="25" t="s">
        <v>730</v>
      </c>
      <c r="B801" s="26">
        <v>31327</v>
      </c>
      <c r="C801" s="26">
        <v>23910</v>
      </c>
      <c r="D801" s="135">
        <f t="shared" si="12"/>
        <v>1.3102049351735676</v>
      </c>
    </row>
    <row r="802" spans="1:4" s="42" customFormat="1" ht="16.5" customHeight="1">
      <c r="A802" s="25" t="s">
        <v>731</v>
      </c>
      <c r="B802" s="26">
        <v>0</v>
      </c>
      <c r="C802" s="26">
        <v>0</v>
      </c>
      <c r="D802" s="135" t="str">
        <f t="shared" si="12"/>
        <v>-</v>
      </c>
    </row>
    <row r="803" spans="1:4" s="42" customFormat="1" ht="16.5" customHeight="1">
      <c r="A803" s="25" t="s">
        <v>732</v>
      </c>
      <c r="B803" s="26">
        <v>1656</v>
      </c>
      <c r="C803" s="26">
        <v>1505</v>
      </c>
      <c r="D803" s="135">
        <f t="shared" si="12"/>
        <v>1.1003322259136212</v>
      </c>
    </row>
    <row r="804" spans="1:4" s="42" customFormat="1" ht="16.5" customHeight="1">
      <c r="A804" s="25" t="s">
        <v>733</v>
      </c>
      <c r="B804" s="26">
        <v>0</v>
      </c>
      <c r="C804" s="26">
        <v>0</v>
      </c>
      <c r="D804" s="135" t="str">
        <f t="shared" si="12"/>
        <v>-</v>
      </c>
    </row>
    <row r="805" spans="1:4" s="42" customFormat="1" ht="16.5" customHeight="1">
      <c r="A805" s="25" t="s">
        <v>734</v>
      </c>
      <c r="B805" s="26">
        <v>0</v>
      </c>
      <c r="C805" s="26">
        <v>0</v>
      </c>
      <c r="D805" s="135" t="str">
        <f t="shared" si="12"/>
        <v>-</v>
      </c>
    </row>
    <row r="806" spans="1:4" s="42" customFormat="1" ht="16.5" customHeight="1">
      <c r="A806" s="25" t="s">
        <v>735</v>
      </c>
      <c r="B806" s="26">
        <v>20398</v>
      </c>
      <c r="C806" s="26">
        <v>24195</v>
      </c>
      <c r="D806" s="135">
        <f t="shared" si="12"/>
        <v>0.8430667493283737</v>
      </c>
    </row>
    <row r="807" spans="1:4" s="42" customFormat="1" ht="16.5" customHeight="1">
      <c r="A807" s="136" t="s">
        <v>736</v>
      </c>
      <c r="B807" s="26">
        <f>SUM(B808:B812)</f>
        <v>19881</v>
      </c>
      <c r="C807" s="26">
        <f>SUM(C808:C812)</f>
        <v>11903</v>
      </c>
      <c r="D807" s="135">
        <f t="shared" si="12"/>
        <v>1.6702511971771823</v>
      </c>
    </row>
    <row r="808" spans="1:4" s="42" customFormat="1" ht="16.5" customHeight="1">
      <c r="A808" s="25" t="s">
        <v>737</v>
      </c>
      <c r="B808" s="26">
        <v>1455</v>
      </c>
      <c r="C808" s="26">
        <v>1075</v>
      </c>
      <c r="D808" s="135">
        <f t="shared" si="12"/>
        <v>1.3534883720930233</v>
      </c>
    </row>
    <row r="809" spans="1:4" s="42" customFormat="1" ht="16.5" customHeight="1">
      <c r="A809" s="25" t="s">
        <v>738</v>
      </c>
      <c r="B809" s="26">
        <v>13334</v>
      </c>
      <c r="C809" s="26">
        <v>8952</v>
      </c>
      <c r="D809" s="135">
        <f t="shared" si="12"/>
        <v>1.4894995531724755</v>
      </c>
    </row>
    <row r="810" spans="1:4" s="42" customFormat="1" ht="16.5" customHeight="1">
      <c r="A810" s="25" t="s">
        <v>739</v>
      </c>
      <c r="B810" s="26">
        <v>0</v>
      </c>
      <c r="C810" s="26">
        <v>0</v>
      </c>
      <c r="D810" s="135" t="str">
        <f t="shared" si="12"/>
        <v>-</v>
      </c>
    </row>
    <row r="811" spans="1:4" s="42" customFormat="1" ht="16.5" customHeight="1">
      <c r="A811" s="25" t="s">
        <v>740</v>
      </c>
      <c r="B811" s="26">
        <v>0</v>
      </c>
      <c r="C811" s="26">
        <v>0</v>
      </c>
      <c r="D811" s="135" t="str">
        <f t="shared" si="12"/>
        <v>-</v>
      </c>
    </row>
    <row r="812" spans="1:4" s="42" customFormat="1" ht="16.5" customHeight="1">
      <c r="A812" s="25" t="s">
        <v>741</v>
      </c>
      <c r="B812" s="26">
        <v>5092</v>
      </c>
      <c r="C812" s="26">
        <v>1876</v>
      </c>
      <c r="D812" s="135">
        <f t="shared" si="12"/>
        <v>2.7142857142857144</v>
      </c>
    </row>
    <row r="813" spans="1:4" s="42" customFormat="1" ht="16.5" customHeight="1">
      <c r="A813" s="136" t="s">
        <v>742</v>
      </c>
      <c r="B813" s="26">
        <f>SUM(B814:B819)</f>
        <v>1565</v>
      </c>
      <c r="C813" s="26">
        <f>SUM(C814:C819)</f>
        <v>386</v>
      </c>
      <c r="D813" s="135">
        <f t="shared" si="12"/>
        <v>4.05440414507772</v>
      </c>
    </row>
    <row r="814" spans="1:4" s="42" customFormat="1" ht="16.5" customHeight="1">
      <c r="A814" s="25" t="s">
        <v>743</v>
      </c>
      <c r="B814" s="26">
        <v>200</v>
      </c>
      <c r="C814" s="26">
        <v>386</v>
      </c>
      <c r="D814" s="135">
        <f t="shared" si="12"/>
        <v>0.5181347150259067</v>
      </c>
    </row>
    <row r="815" spans="1:4" s="42" customFormat="1" ht="16.5" customHeight="1">
      <c r="A815" s="25" t="s">
        <v>744</v>
      </c>
      <c r="B815" s="26">
        <v>0</v>
      </c>
      <c r="C815" s="26">
        <v>0</v>
      </c>
      <c r="D815" s="135" t="str">
        <f t="shared" si="12"/>
        <v>-</v>
      </c>
    </row>
    <row r="816" spans="1:4" s="42" customFormat="1" ht="16.5" customHeight="1">
      <c r="A816" s="25" t="s">
        <v>745</v>
      </c>
      <c r="B816" s="26">
        <v>0</v>
      </c>
      <c r="C816" s="26">
        <v>0</v>
      </c>
      <c r="D816" s="135" t="str">
        <f t="shared" si="12"/>
        <v>-</v>
      </c>
    </row>
    <row r="817" spans="1:4" s="42" customFormat="1" ht="16.5" customHeight="1">
      <c r="A817" s="25" t="s">
        <v>746</v>
      </c>
      <c r="B817" s="26">
        <v>0</v>
      </c>
      <c r="C817" s="26">
        <v>0</v>
      </c>
      <c r="D817" s="135" t="str">
        <f t="shared" si="12"/>
        <v>-</v>
      </c>
    </row>
    <row r="818" spans="1:4" s="42" customFormat="1" ht="16.5" customHeight="1">
      <c r="A818" s="25" t="s">
        <v>747</v>
      </c>
      <c r="B818" s="26">
        <v>259</v>
      </c>
      <c r="C818" s="26"/>
      <c r="D818" s="135" t="str">
        <f t="shared" si="12"/>
        <v>-</v>
      </c>
    </row>
    <row r="819" spans="1:4" s="42" customFormat="1" ht="16.5" customHeight="1">
      <c r="A819" s="25" t="s">
        <v>748</v>
      </c>
      <c r="B819" s="26">
        <v>1106</v>
      </c>
      <c r="C819" s="26">
        <v>0</v>
      </c>
      <c r="D819" s="135" t="str">
        <f t="shared" si="12"/>
        <v>-</v>
      </c>
    </row>
    <row r="820" spans="1:4" s="42" customFormat="1" ht="16.5" customHeight="1">
      <c r="A820" s="136" t="s">
        <v>749</v>
      </c>
      <c r="B820" s="26">
        <f>SUM(B821:B825)</f>
        <v>3430</v>
      </c>
      <c r="C820" s="26">
        <f>SUM(C821:C825)</f>
        <v>5112</v>
      </c>
      <c r="D820" s="135">
        <f t="shared" si="12"/>
        <v>0.6709702660406885</v>
      </c>
    </row>
    <row r="821" spans="1:4" s="42" customFormat="1" ht="16.5" customHeight="1">
      <c r="A821" s="25" t="s">
        <v>750</v>
      </c>
      <c r="B821" s="26">
        <v>3425</v>
      </c>
      <c r="C821" s="26">
        <v>5082</v>
      </c>
      <c r="D821" s="135">
        <f t="shared" si="12"/>
        <v>0.6739472648563558</v>
      </c>
    </row>
    <row r="822" spans="1:4" s="42" customFormat="1" ht="16.5" customHeight="1">
      <c r="A822" s="25" t="s">
        <v>751</v>
      </c>
      <c r="B822" s="26">
        <v>0</v>
      </c>
      <c r="C822" s="26">
        <v>0</v>
      </c>
      <c r="D822" s="135" t="str">
        <f t="shared" si="12"/>
        <v>-</v>
      </c>
    </row>
    <row r="823" spans="1:4" s="42" customFormat="1" ht="16.5" customHeight="1">
      <c r="A823" s="25" t="s">
        <v>752</v>
      </c>
      <c r="B823" s="26">
        <v>0</v>
      </c>
      <c r="C823" s="26">
        <v>0</v>
      </c>
      <c r="D823" s="135" t="str">
        <f t="shared" si="12"/>
        <v>-</v>
      </c>
    </row>
    <row r="824" spans="1:4" s="42" customFormat="1" ht="16.5" customHeight="1">
      <c r="A824" s="25" t="s">
        <v>753</v>
      </c>
      <c r="B824" s="26">
        <v>0</v>
      </c>
      <c r="C824" s="26">
        <v>0</v>
      </c>
      <c r="D824" s="135" t="str">
        <f t="shared" si="12"/>
        <v>-</v>
      </c>
    </row>
    <row r="825" spans="1:4" s="42" customFormat="1" ht="16.5" customHeight="1">
      <c r="A825" s="25" t="s">
        <v>754</v>
      </c>
      <c r="B825" s="26">
        <v>5</v>
      </c>
      <c r="C825" s="26">
        <v>30</v>
      </c>
      <c r="D825" s="135">
        <f t="shared" si="12"/>
        <v>0.16666666666666666</v>
      </c>
    </row>
    <row r="826" spans="1:4" s="42" customFormat="1" ht="16.5" customHeight="1">
      <c r="A826" s="136" t="s">
        <v>755</v>
      </c>
      <c r="B826" s="26"/>
      <c r="C826" s="26">
        <f>SUM(C827:C828)</f>
        <v>0</v>
      </c>
      <c r="D826" s="135" t="str">
        <f t="shared" si="12"/>
        <v>-</v>
      </c>
    </row>
    <row r="827" spans="1:4" s="42" customFormat="1" ht="16.5" customHeight="1">
      <c r="A827" s="25" t="s">
        <v>756</v>
      </c>
      <c r="B827" s="26"/>
      <c r="C827" s="26">
        <v>0</v>
      </c>
      <c r="D827" s="135" t="str">
        <f t="shared" si="12"/>
        <v>-</v>
      </c>
    </row>
    <row r="828" spans="1:4" s="42" customFormat="1" ht="16.5" customHeight="1">
      <c r="A828" s="25" t="s">
        <v>757</v>
      </c>
      <c r="B828" s="26"/>
      <c r="C828" s="26">
        <v>0</v>
      </c>
      <c r="D828" s="135" t="str">
        <f t="shared" si="12"/>
        <v>-</v>
      </c>
    </row>
    <row r="829" spans="1:4" s="42" customFormat="1" ht="16.5" customHeight="1">
      <c r="A829" s="136" t="s">
        <v>758</v>
      </c>
      <c r="B829" s="26"/>
      <c r="C829" s="26">
        <f>SUM(C830:C831)</f>
        <v>0</v>
      </c>
      <c r="D829" s="135" t="str">
        <f t="shared" si="12"/>
        <v>-</v>
      </c>
    </row>
    <row r="830" spans="1:4" s="42" customFormat="1" ht="16.5" customHeight="1">
      <c r="A830" s="25" t="s">
        <v>759</v>
      </c>
      <c r="B830" s="26"/>
      <c r="C830" s="26">
        <v>0</v>
      </c>
      <c r="D830" s="135" t="str">
        <f t="shared" si="12"/>
        <v>-</v>
      </c>
    </row>
    <row r="831" spans="1:4" s="42" customFormat="1" ht="16.5" customHeight="1">
      <c r="A831" s="25" t="s">
        <v>760</v>
      </c>
      <c r="B831" s="26"/>
      <c r="C831" s="26">
        <v>0</v>
      </c>
      <c r="D831" s="135" t="str">
        <f t="shared" si="12"/>
        <v>-</v>
      </c>
    </row>
    <row r="832" spans="1:4" s="42" customFormat="1" ht="16.5" customHeight="1">
      <c r="A832" s="136" t="s">
        <v>761</v>
      </c>
      <c r="B832" s="26"/>
      <c r="C832" s="26">
        <f>C833</f>
        <v>0</v>
      </c>
      <c r="D832" s="135" t="str">
        <f t="shared" si="12"/>
        <v>-</v>
      </c>
    </row>
    <row r="833" spans="1:4" s="42" customFormat="1" ht="16.5" customHeight="1">
      <c r="A833" s="25" t="s">
        <v>762</v>
      </c>
      <c r="B833" s="26"/>
      <c r="C833" s="26">
        <v>0</v>
      </c>
      <c r="D833" s="135" t="str">
        <f t="shared" si="12"/>
        <v>-</v>
      </c>
    </row>
    <row r="834" spans="1:4" s="42" customFormat="1" ht="16.5" customHeight="1">
      <c r="A834" s="136" t="s">
        <v>763</v>
      </c>
      <c r="B834" s="26">
        <f>B835</f>
        <v>564</v>
      </c>
      <c r="C834" s="26">
        <f>C835</f>
        <v>682</v>
      </c>
      <c r="D834" s="135">
        <f t="shared" si="12"/>
        <v>0.8269794721407625</v>
      </c>
    </row>
    <row r="835" spans="1:4" s="42" customFormat="1" ht="16.5" customHeight="1">
      <c r="A835" s="25" t="s">
        <v>764</v>
      </c>
      <c r="B835" s="26">
        <v>564</v>
      </c>
      <c r="C835" s="26">
        <v>682</v>
      </c>
      <c r="D835" s="135">
        <f t="shared" si="12"/>
        <v>0.8269794721407625</v>
      </c>
    </row>
    <row r="836" spans="1:4" s="42" customFormat="1" ht="16.5" customHeight="1">
      <c r="A836" s="136" t="s">
        <v>765</v>
      </c>
      <c r="B836" s="26">
        <f>SUM(B837:B841)</f>
        <v>7522</v>
      </c>
      <c r="C836" s="26">
        <f>SUM(C837:C841)</f>
        <v>21197</v>
      </c>
      <c r="D836" s="135">
        <f t="shared" si="12"/>
        <v>0.35486153700995426</v>
      </c>
    </row>
    <row r="837" spans="1:4" s="42" customFormat="1" ht="16.5" customHeight="1">
      <c r="A837" s="25" t="s">
        <v>766</v>
      </c>
      <c r="B837" s="26">
        <v>330</v>
      </c>
      <c r="C837" s="26">
        <v>2612</v>
      </c>
      <c r="D837" s="135">
        <f aca="true" t="shared" si="13" ref="D837:D900">IF(C837=0,"-",B837/C837)</f>
        <v>0.12633996937212863</v>
      </c>
    </row>
    <row r="838" spans="1:4" s="42" customFormat="1" ht="16.5" customHeight="1">
      <c r="A838" s="25" t="s">
        <v>767</v>
      </c>
      <c r="B838" s="26">
        <v>1058</v>
      </c>
      <c r="C838" s="26">
        <v>50</v>
      </c>
      <c r="D838" s="135">
        <f t="shared" si="13"/>
        <v>21.16</v>
      </c>
    </row>
    <row r="839" spans="1:4" s="42" customFormat="1" ht="16.5" customHeight="1">
      <c r="A839" s="25" t="s">
        <v>768</v>
      </c>
      <c r="B839" s="26">
        <v>0</v>
      </c>
      <c r="C839" s="26">
        <v>375</v>
      </c>
      <c r="D839" s="135">
        <f t="shared" si="13"/>
        <v>0</v>
      </c>
    </row>
    <row r="840" spans="1:4" s="42" customFormat="1" ht="16.5" customHeight="1">
      <c r="A840" s="25" t="s">
        <v>769</v>
      </c>
      <c r="B840" s="26">
        <v>30</v>
      </c>
      <c r="C840" s="26">
        <v>0</v>
      </c>
      <c r="D840" s="135" t="str">
        <f t="shared" si="13"/>
        <v>-</v>
      </c>
    </row>
    <row r="841" spans="1:4" s="42" customFormat="1" ht="16.5" customHeight="1">
      <c r="A841" s="25" t="s">
        <v>770</v>
      </c>
      <c r="B841" s="26">
        <v>6104</v>
      </c>
      <c r="C841" s="26">
        <v>18160</v>
      </c>
      <c r="D841" s="135">
        <f t="shared" si="13"/>
        <v>0.33612334801762117</v>
      </c>
    </row>
    <row r="842" spans="1:4" s="42" customFormat="1" ht="16.5" customHeight="1">
      <c r="A842" s="136" t="s">
        <v>771</v>
      </c>
      <c r="B842" s="26">
        <f>B843</f>
        <v>692</v>
      </c>
      <c r="C842" s="26">
        <f>C843</f>
        <v>1203</v>
      </c>
      <c r="D842" s="135">
        <f t="shared" si="13"/>
        <v>0.5752285951787198</v>
      </c>
    </row>
    <row r="843" spans="1:4" s="42" customFormat="1" ht="16.5" customHeight="1">
      <c r="A843" s="25" t="s">
        <v>772</v>
      </c>
      <c r="B843" s="26">
        <v>692</v>
      </c>
      <c r="C843" s="26">
        <v>1203</v>
      </c>
      <c r="D843" s="135">
        <f t="shared" si="13"/>
        <v>0.5752285951787198</v>
      </c>
    </row>
    <row r="844" spans="1:4" s="42" customFormat="1" ht="16.5" customHeight="1">
      <c r="A844" s="136" t="s">
        <v>773</v>
      </c>
      <c r="B844" s="26"/>
      <c r="C844" s="26">
        <f>C845</f>
        <v>820</v>
      </c>
      <c r="D844" s="135">
        <f t="shared" si="13"/>
        <v>0</v>
      </c>
    </row>
    <row r="845" spans="1:4" s="42" customFormat="1" ht="16.5" customHeight="1">
      <c r="A845" s="25" t="s">
        <v>774</v>
      </c>
      <c r="B845" s="26"/>
      <c r="C845" s="26">
        <v>820</v>
      </c>
      <c r="D845" s="135">
        <f t="shared" si="13"/>
        <v>0</v>
      </c>
    </row>
    <row r="846" spans="1:4" s="42" customFormat="1" ht="16.5" customHeight="1">
      <c r="A846" s="136" t="s">
        <v>775</v>
      </c>
      <c r="B846" s="26">
        <f>SUM(B847:B860)</f>
        <v>318</v>
      </c>
      <c r="C846" s="26">
        <f>SUM(C847:C860)</f>
        <v>269</v>
      </c>
      <c r="D846" s="135">
        <f t="shared" si="13"/>
        <v>1.1821561338289963</v>
      </c>
    </row>
    <row r="847" spans="1:4" s="42" customFormat="1" ht="16.5" customHeight="1">
      <c r="A847" s="25" t="s">
        <v>133</v>
      </c>
      <c r="B847" s="26">
        <v>207</v>
      </c>
      <c r="C847" s="26">
        <v>142</v>
      </c>
      <c r="D847" s="135">
        <f t="shared" si="13"/>
        <v>1.4577464788732395</v>
      </c>
    </row>
    <row r="848" spans="1:4" s="42" customFormat="1" ht="16.5" customHeight="1">
      <c r="A848" s="25" t="s">
        <v>134</v>
      </c>
      <c r="B848" s="26">
        <v>35</v>
      </c>
      <c r="C848" s="26">
        <v>44</v>
      </c>
      <c r="D848" s="135">
        <f t="shared" si="13"/>
        <v>0.7954545454545454</v>
      </c>
    </row>
    <row r="849" spans="1:4" s="42" customFormat="1" ht="16.5" customHeight="1">
      <c r="A849" s="25" t="s">
        <v>135</v>
      </c>
      <c r="B849" s="26">
        <v>36</v>
      </c>
      <c r="C849" s="26">
        <v>45</v>
      </c>
      <c r="D849" s="135">
        <f t="shared" si="13"/>
        <v>0.8</v>
      </c>
    </row>
    <row r="850" spans="1:4" s="42" customFormat="1" ht="16.5" customHeight="1">
      <c r="A850" s="25" t="s">
        <v>776</v>
      </c>
      <c r="B850" s="26">
        <v>0</v>
      </c>
      <c r="C850" s="26">
        <v>0</v>
      </c>
      <c r="D850" s="135" t="str">
        <f t="shared" si="13"/>
        <v>-</v>
      </c>
    </row>
    <row r="851" spans="1:4" s="42" customFormat="1" ht="16.5" customHeight="1">
      <c r="A851" s="25" t="s">
        <v>777</v>
      </c>
      <c r="B851" s="26">
        <v>0</v>
      </c>
      <c r="C851" s="26">
        <v>0</v>
      </c>
      <c r="D851" s="135" t="str">
        <f t="shared" si="13"/>
        <v>-</v>
      </c>
    </row>
    <row r="852" spans="1:4" s="42" customFormat="1" ht="16.5" customHeight="1">
      <c r="A852" s="25" t="s">
        <v>778</v>
      </c>
      <c r="B852" s="26">
        <v>0</v>
      </c>
      <c r="C852" s="26">
        <v>0</v>
      </c>
      <c r="D852" s="135" t="str">
        <f t="shared" si="13"/>
        <v>-</v>
      </c>
    </row>
    <row r="853" spans="1:4" s="42" customFormat="1" ht="16.5" customHeight="1">
      <c r="A853" s="25" t="s">
        <v>779</v>
      </c>
      <c r="B853" s="26">
        <v>0</v>
      </c>
      <c r="C853" s="26">
        <v>0</v>
      </c>
      <c r="D853" s="135" t="str">
        <f t="shared" si="13"/>
        <v>-</v>
      </c>
    </row>
    <row r="854" spans="1:4" s="42" customFormat="1" ht="16.5" customHeight="1">
      <c r="A854" s="25" t="s">
        <v>780</v>
      </c>
      <c r="B854" s="26">
        <v>0</v>
      </c>
      <c r="C854" s="26">
        <v>0</v>
      </c>
      <c r="D854" s="135" t="str">
        <f t="shared" si="13"/>
        <v>-</v>
      </c>
    </row>
    <row r="855" spans="1:4" s="42" customFormat="1" ht="16.5" customHeight="1">
      <c r="A855" s="25" t="s">
        <v>781</v>
      </c>
      <c r="B855" s="26">
        <v>0</v>
      </c>
      <c r="C855" s="26">
        <v>0</v>
      </c>
      <c r="D855" s="135" t="str">
        <f t="shared" si="13"/>
        <v>-</v>
      </c>
    </row>
    <row r="856" spans="1:4" s="42" customFormat="1" ht="16.5" customHeight="1">
      <c r="A856" s="25" t="s">
        <v>782</v>
      </c>
      <c r="B856" s="26">
        <v>0</v>
      </c>
      <c r="C856" s="26">
        <v>0</v>
      </c>
      <c r="D856" s="135" t="str">
        <f t="shared" si="13"/>
        <v>-</v>
      </c>
    </row>
    <row r="857" spans="1:4" s="42" customFormat="1" ht="16.5" customHeight="1">
      <c r="A857" s="25" t="s">
        <v>176</v>
      </c>
      <c r="B857" s="26">
        <v>0</v>
      </c>
      <c r="C857" s="26">
        <v>0</v>
      </c>
      <c r="D857" s="135" t="str">
        <f t="shared" si="13"/>
        <v>-</v>
      </c>
    </row>
    <row r="858" spans="1:4" s="42" customFormat="1" ht="16.5" customHeight="1">
      <c r="A858" s="25" t="s">
        <v>783</v>
      </c>
      <c r="B858" s="26">
        <v>0</v>
      </c>
      <c r="C858" s="26">
        <v>0</v>
      </c>
      <c r="D858" s="135" t="str">
        <f t="shared" si="13"/>
        <v>-</v>
      </c>
    </row>
    <row r="859" spans="1:4" s="42" customFormat="1" ht="16.5" customHeight="1">
      <c r="A859" s="25" t="s">
        <v>142</v>
      </c>
      <c r="B859" s="26">
        <v>0</v>
      </c>
      <c r="C859" s="26">
        <v>0</v>
      </c>
      <c r="D859" s="135" t="str">
        <f t="shared" si="13"/>
        <v>-</v>
      </c>
    </row>
    <row r="860" spans="1:4" s="42" customFormat="1" ht="16.5" customHeight="1">
      <c r="A860" s="25" t="s">
        <v>784</v>
      </c>
      <c r="B860" s="26">
        <v>40</v>
      </c>
      <c r="C860" s="26">
        <v>38</v>
      </c>
      <c r="D860" s="135">
        <f t="shared" si="13"/>
        <v>1.0526315789473684</v>
      </c>
    </row>
    <row r="861" spans="1:4" s="42" customFormat="1" ht="16.5" customHeight="1">
      <c r="A861" s="136" t="s">
        <v>785</v>
      </c>
      <c r="B861" s="26">
        <f>B862</f>
        <v>56408</v>
      </c>
      <c r="C861" s="26">
        <f>C862</f>
        <v>15947</v>
      </c>
      <c r="D861" s="135">
        <f t="shared" si="13"/>
        <v>3.537217031416567</v>
      </c>
    </row>
    <row r="862" spans="1:4" s="42" customFormat="1" ht="16.5" customHeight="1">
      <c r="A862" s="25" t="s">
        <v>786</v>
      </c>
      <c r="B862" s="26">
        <v>56408</v>
      </c>
      <c r="C862" s="26">
        <v>15947</v>
      </c>
      <c r="D862" s="135">
        <f t="shared" si="13"/>
        <v>3.537217031416567</v>
      </c>
    </row>
    <row r="863" spans="1:4" s="42" customFormat="1" ht="16.5" customHeight="1">
      <c r="A863" s="136" t="s">
        <v>787</v>
      </c>
      <c r="B863" s="26">
        <f>SUM(B864,B876,B878,B881,B883,B885)</f>
        <v>644489</v>
      </c>
      <c r="C863" s="26">
        <f>SUM(C864,C876,C878,C881,C883,C885)</f>
        <v>651514</v>
      </c>
      <c r="D863" s="135">
        <f t="shared" si="13"/>
        <v>0.9892174228028868</v>
      </c>
    </row>
    <row r="864" spans="1:4" s="42" customFormat="1" ht="16.5" customHeight="1">
      <c r="A864" s="136" t="s">
        <v>788</v>
      </c>
      <c r="B864" s="26">
        <f>SUM(B865:B875)</f>
        <v>98605</v>
      </c>
      <c r="C864" s="26">
        <f>SUM(C865:C875)</f>
        <v>112357</v>
      </c>
      <c r="D864" s="135">
        <f t="shared" si="13"/>
        <v>0.8776044216203708</v>
      </c>
    </row>
    <row r="865" spans="1:4" s="42" customFormat="1" ht="16.5" customHeight="1">
      <c r="A865" s="25" t="s">
        <v>133</v>
      </c>
      <c r="B865" s="26">
        <v>46762</v>
      </c>
      <c r="C865" s="26">
        <v>73248</v>
      </c>
      <c r="D865" s="135">
        <f t="shared" si="13"/>
        <v>0.6384065093927479</v>
      </c>
    </row>
    <row r="866" spans="1:4" s="42" customFormat="1" ht="16.5" customHeight="1">
      <c r="A866" s="25" t="s">
        <v>134</v>
      </c>
      <c r="B866" s="26">
        <v>9403</v>
      </c>
      <c r="C866" s="26">
        <v>8091</v>
      </c>
      <c r="D866" s="135">
        <f t="shared" si="13"/>
        <v>1.1621554813990853</v>
      </c>
    </row>
    <row r="867" spans="1:4" s="42" customFormat="1" ht="16.5" customHeight="1">
      <c r="A867" s="25" t="s">
        <v>135</v>
      </c>
      <c r="B867" s="26">
        <v>10</v>
      </c>
      <c r="C867" s="26">
        <v>12</v>
      </c>
      <c r="D867" s="135">
        <f t="shared" si="13"/>
        <v>0.8333333333333334</v>
      </c>
    </row>
    <row r="868" spans="1:4" s="42" customFormat="1" ht="16.5" customHeight="1">
      <c r="A868" s="25" t="s">
        <v>789</v>
      </c>
      <c r="B868" s="26">
        <v>9235</v>
      </c>
      <c r="C868" s="26">
        <v>5152</v>
      </c>
      <c r="D868" s="135">
        <f t="shared" si="13"/>
        <v>1.7925077639751552</v>
      </c>
    </row>
    <row r="869" spans="1:4" s="42" customFormat="1" ht="16.5" customHeight="1">
      <c r="A869" s="25" t="s">
        <v>790</v>
      </c>
      <c r="B869" s="26">
        <v>367</v>
      </c>
      <c r="C869" s="26">
        <v>924</v>
      </c>
      <c r="D869" s="135">
        <f t="shared" si="13"/>
        <v>0.3971861471861472</v>
      </c>
    </row>
    <row r="870" spans="1:4" s="42" customFormat="1" ht="16.5" customHeight="1">
      <c r="A870" s="25" t="s">
        <v>791</v>
      </c>
      <c r="B870" s="26">
        <v>342</v>
      </c>
      <c r="C870" s="26">
        <v>202</v>
      </c>
      <c r="D870" s="135">
        <f t="shared" si="13"/>
        <v>1.693069306930693</v>
      </c>
    </row>
    <row r="871" spans="1:4" s="42" customFormat="1" ht="16.5" customHeight="1">
      <c r="A871" s="25" t="s">
        <v>792</v>
      </c>
      <c r="B871" s="26">
        <v>191</v>
      </c>
      <c r="C871" s="26">
        <v>335</v>
      </c>
      <c r="D871" s="135">
        <f t="shared" si="13"/>
        <v>0.5701492537313433</v>
      </c>
    </row>
    <row r="872" spans="1:4" s="42" customFormat="1" ht="16.5" customHeight="1">
      <c r="A872" s="25" t="s">
        <v>793</v>
      </c>
      <c r="B872" s="26">
        <v>213</v>
      </c>
      <c r="C872" s="26">
        <v>28</v>
      </c>
      <c r="D872" s="135">
        <f t="shared" si="13"/>
        <v>7.607142857142857</v>
      </c>
    </row>
    <row r="873" spans="1:4" s="42" customFormat="1" ht="16.5" customHeight="1">
      <c r="A873" s="25" t="s">
        <v>794</v>
      </c>
      <c r="B873" s="26">
        <v>2485</v>
      </c>
      <c r="C873" s="26">
        <v>1210</v>
      </c>
      <c r="D873" s="135">
        <f t="shared" si="13"/>
        <v>2.053719008264463</v>
      </c>
    </row>
    <row r="874" spans="1:4" s="42" customFormat="1" ht="16.5" customHeight="1">
      <c r="A874" s="25" t="s">
        <v>795</v>
      </c>
      <c r="B874" s="26">
        <v>8</v>
      </c>
      <c r="C874" s="26">
        <v>0</v>
      </c>
      <c r="D874" s="135" t="str">
        <f t="shared" si="13"/>
        <v>-</v>
      </c>
    </row>
    <row r="875" spans="1:4" s="42" customFormat="1" ht="16.5" customHeight="1">
      <c r="A875" s="25" t="s">
        <v>796</v>
      </c>
      <c r="B875" s="26">
        <v>29589</v>
      </c>
      <c r="C875" s="26">
        <v>23155</v>
      </c>
      <c r="D875" s="135">
        <f t="shared" si="13"/>
        <v>1.2778665515007557</v>
      </c>
    </row>
    <row r="876" spans="1:4" s="42" customFormat="1" ht="16.5" customHeight="1">
      <c r="A876" s="136" t="s">
        <v>797</v>
      </c>
      <c r="B876" s="26">
        <f>B877</f>
        <v>46032</v>
      </c>
      <c r="C876" s="26">
        <f>C877</f>
        <v>45549</v>
      </c>
      <c r="D876" s="135">
        <f t="shared" si="13"/>
        <v>1.0106039649608114</v>
      </c>
    </row>
    <row r="877" spans="1:4" s="42" customFormat="1" ht="16.5" customHeight="1">
      <c r="A877" s="25" t="s">
        <v>798</v>
      </c>
      <c r="B877" s="26">
        <v>46032</v>
      </c>
      <c r="C877" s="26">
        <v>45549</v>
      </c>
      <c r="D877" s="135">
        <f t="shared" si="13"/>
        <v>1.0106039649608114</v>
      </c>
    </row>
    <row r="878" spans="1:4" s="42" customFormat="1" ht="16.5" customHeight="1">
      <c r="A878" s="136" t="s">
        <v>799</v>
      </c>
      <c r="B878" s="26">
        <f>SUM(B879:B880)</f>
        <v>279583</v>
      </c>
      <c r="C878" s="26">
        <f>SUM(C879:C880)</f>
        <v>412319</v>
      </c>
      <c r="D878" s="135">
        <f t="shared" si="13"/>
        <v>0.6780745005687344</v>
      </c>
    </row>
    <row r="879" spans="1:4" s="42" customFormat="1" ht="16.5" customHeight="1">
      <c r="A879" s="25" t="s">
        <v>800</v>
      </c>
      <c r="B879" s="26">
        <v>35685</v>
      </c>
      <c r="C879" s="26">
        <v>3303</v>
      </c>
      <c r="D879" s="135">
        <f t="shared" si="13"/>
        <v>10.803814713896458</v>
      </c>
    </row>
    <row r="880" spans="1:4" s="42" customFormat="1" ht="16.5" customHeight="1">
      <c r="A880" s="25" t="s">
        <v>801</v>
      </c>
      <c r="B880" s="26">
        <v>243898</v>
      </c>
      <c r="C880" s="26">
        <v>409016</v>
      </c>
      <c r="D880" s="135">
        <f t="shared" si="13"/>
        <v>0.5963043010542375</v>
      </c>
    </row>
    <row r="881" spans="1:4" s="42" customFormat="1" ht="16.5" customHeight="1">
      <c r="A881" s="136" t="s">
        <v>802</v>
      </c>
      <c r="B881" s="26">
        <f>B882</f>
        <v>24979</v>
      </c>
      <c r="C881" s="26">
        <f>C882</f>
        <v>16311</v>
      </c>
      <c r="D881" s="135">
        <f t="shared" si="13"/>
        <v>1.5314205137637178</v>
      </c>
    </row>
    <row r="882" spans="1:4" s="42" customFormat="1" ht="16.5" customHeight="1">
      <c r="A882" s="25" t="s">
        <v>803</v>
      </c>
      <c r="B882" s="26">
        <v>24979</v>
      </c>
      <c r="C882" s="26">
        <v>16311</v>
      </c>
      <c r="D882" s="135">
        <f t="shared" si="13"/>
        <v>1.5314205137637178</v>
      </c>
    </row>
    <row r="883" spans="1:4" s="42" customFormat="1" ht="16.5" customHeight="1">
      <c r="A883" s="136" t="s">
        <v>804</v>
      </c>
      <c r="B883" s="26">
        <f>B884</f>
        <v>615</v>
      </c>
      <c r="C883" s="26">
        <f>C884</f>
        <v>522</v>
      </c>
      <c r="D883" s="135">
        <f t="shared" si="13"/>
        <v>1.1781609195402298</v>
      </c>
    </row>
    <row r="884" spans="1:4" s="42" customFormat="1" ht="16.5" customHeight="1">
      <c r="A884" s="25" t="s">
        <v>805</v>
      </c>
      <c r="B884" s="26">
        <v>615</v>
      </c>
      <c r="C884" s="26">
        <v>522</v>
      </c>
      <c r="D884" s="135">
        <f t="shared" si="13"/>
        <v>1.1781609195402298</v>
      </c>
    </row>
    <row r="885" spans="1:4" s="42" customFormat="1" ht="16.5" customHeight="1">
      <c r="A885" s="136" t="s">
        <v>806</v>
      </c>
      <c r="B885" s="26">
        <f>B886</f>
        <v>194675</v>
      </c>
      <c r="C885" s="26">
        <f>C886</f>
        <v>64456</v>
      </c>
      <c r="D885" s="135">
        <f t="shared" si="13"/>
        <v>3.020277398535435</v>
      </c>
    </row>
    <row r="886" spans="1:4" s="42" customFormat="1" ht="16.5" customHeight="1">
      <c r="A886" s="25" t="s">
        <v>807</v>
      </c>
      <c r="B886" s="26">
        <v>194675</v>
      </c>
      <c r="C886" s="26">
        <v>64456</v>
      </c>
      <c r="D886" s="135">
        <f t="shared" si="13"/>
        <v>3.020277398535435</v>
      </c>
    </row>
    <row r="887" spans="1:4" s="42" customFormat="1" ht="16.5" customHeight="1">
      <c r="A887" s="136" t="s">
        <v>808</v>
      </c>
      <c r="B887" s="26">
        <f>SUM(B888,B913,B941,B968,B979,B990,B996,B1003,B1010,B1014)</f>
        <v>729679</v>
      </c>
      <c r="C887" s="26">
        <f>SUM(C888,C913,C941,C968,C979,C990,C996,C1003,C1010,C1014)</f>
        <v>551300</v>
      </c>
      <c r="D887" s="135">
        <f t="shared" si="13"/>
        <v>1.3235606747687285</v>
      </c>
    </row>
    <row r="888" spans="1:4" s="42" customFormat="1" ht="16.5" customHeight="1">
      <c r="A888" s="136" t="s">
        <v>809</v>
      </c>
      <c r="B888" s="26">
        <f>SUM(B889:B912)</f>
        <v>184376</v>
      </c>
      <c r="C888" s="26">
        <f>SUM(C889:C912)</f>
        <v>159031</v>
      </c>
      <c r="D888" s="135">
        <f t="shared" si="13"/>
        <v>1.159371443303507</v>
      </c>
    </row>
    <row r="889" spans="1:4" s="42" customFormat="1" ht="16.5" customHeight="1">
      <c r="A889" s="25" t="s">
        <v>133</v>
      </c>
      <c r="B889" s="26">
        <v>21351</v>
      </c>
      <c r="C889" s="26">
        <v>23207</v>
      </c>
      <c r="D889" s="135">
        <f t="shared" si="13"/>
        <v>0.9200241306502348</v>
      </c>
    </row>
    <row r="890" spans="1:4" s="42" customFormat="1" ht="16.5" customHeight="1">
      <c r="A890" s="25" t="s">
        <v>134</v>
      </c>
      <c r="B890" s="26">
        <v>2467</v>
      </c>
      <c r="C890" s="26">
        <v>1003</v>
      </c>
      <c r="D890" s="135">
        <f t="shared" si="13"/>
        <v>2.459621136590229</v>
      </c>
    </row>
    <row r="891" spans="1:4" s="42" customFormat="1" ht="16.5" customHeight="1">
      <c r="A891" s="25" t="s">
        <v>135</v>
      </c>
      <c r="B891" s="26">
        <v>21</v>
      </c>
      <c r="C891" s="26">
        <v>45</v>
      </c>
      <c r="D891" s="135">
        <f t="shared" si="13"/>
        <v>0.4666666666666667</v>
      </c>
    </row>
    <row r="892" spans="1:4" s="42" customFormat="1" ht="16.5" customHeight="1">
      <c r="A892" s="25" t="s">
        <v>142</v>
      </c>
      <c r="B892" s="26">
        <v>3468</v>
      </c>
      <c r="C892" s="26">
        <v>3073</v>
      </c>
      <c r="D892" s="135">
        <f t="shared" si="13"/>
        <v>1.1285388870810282</v>
      </c>
    </row>
    <row r="893" spans="1:4" s="42" customFormat="1" ht="16.5" customHeight="1">
      <c r="A893" s="25" t="s">
        <v>810</v>
      </c>
      <c r="B893" s="26">
        <v>45</v>
      </c>
      <c r="C893" s="26">
        <v>335</v>
      </c>
      <c r="D893" s="135">
        <f t="shared" si="13"/>
        <v>0.13432835820895522</v>
      </c>
    </row>
    <row r="894" spans="1:4" s="42" customFormat="1" ht="16.5" customHeight="1">
      <c r="A894" s="25" t="s">
        <v>811</v>
      </c>
      <c r="B894" s="26">
        <v>6030</v>
      </c>
      <c r="C894" s="26">
        <v>4873</v>
      </c>
      <c r="D894" s="135">
        <f t="shared" si="13"/>
        <v>1.2374307408167453</v>
      </c>
    </row>
    <row r="895" spans="1:4" s="42" customFormat="1" ht="16.5" customHeight="1">
      <c r="A895" s="25" t="s">
        <v>812</v>
      </c>
      <c r="B895" s="26">
        <v>2967</v>
      </c>
      <c r="C895" s="26">
        <v>2718</v>
      </c>
      <c r="D895" s="135">
        <f t="shared" si="13"/>
        <v>1.0916114790286975</v>
      </c>
    </row>
    <row r="896" spans="1:4" s="42" customFormat="1" ht="16.5" customHeight="1">
      <c r="A896" s="25" t="s">
        <v>813</v>
      </c>
      <c r="B896" s="26">
        <v>894</v>
      </c>
      <c r="C896" s="26">
        <v>565</v>
      </c>
      <c r="D896" s="135">
        <f t="shared" si="13"/>
        <v>1.5823008849557523</v>
      </c>
    </row>
    <row r="897" spans="1:4" s="42" customFormat="1" ht="16.5" customHeight="1">
      <c r="A897" s="25" t="s">
        <v>814</v>
      </c>
      <c r="B897" s="26">
        <v>1618</v>
      </c>
      <c r="C897" s="26">
        <v>2074</v>
      </c>
      <c r="D897" s="135">
        <f t="shared" si="13"/>
        <v>0.7801350048216008</v>
      </c>
    </row>
    <row r="898" spans="1:4" s="42" customFormat="1" ht="16.5" customHeight="1">
      <c r="A898" s="25" t="s">
        <v>815</v>
      </c>
      <c r="B898" s="26">
        <v>73</v>
      </c>
      <c r="C898" s="26">
        <v>213</v>
      </c>
      <c r="D898" s="135">
        <f t="shared" si="13"/>
        <v>0.3427230046948357</v>
      </c>
    </row>
    <row r="899" spans="1:4" s="42" customFormat="1" ht="16.5" customHeight="1">
      <c r="A899" s="25" t="s">
        <v>816</v>
      </c>
      <c r="B899" s="26">
        <v>138</v>
      </c>
      <c r="C899" s="26">
        <v>252</v>
      </c>
      <c r="D899" s="135">
        <f t="shared" si="13"/>
        <v>0.5476190476190477</v>
      </c>
    </row>
    <row r="900" spans="1:4" s="42" customFormat="1" ht="16.5" customHeight="1">
      <c r="A900" s="25" t="s">
        <v>817</v>
      </c>
      <c r="B900" s="26">
        <v>54</v>
      </c>
      <c r="C900" s="26">
        <v>65</v>
      </c>
      <c r="D900" s="135">
        <f t="shared" si="13"/>
        <v>0.8307692307692308</v>
      </c>
    </row>
    <row r="901" spans="1:4" s="42" customFormat="1" ht="16.5" customHeight="1">
      <c r="A901" s="25" t="s">
        <v>818</v>
      </c>
      <c r="B901" s="26">
        <v>327</v>
      </c>
      <c r="C901" s="26">
        <v>1827</v>
      </c>
      <c r="D901" s="135">
        <f aca="true" t="shared" si="14" ref="D901:D964">IF(C901=0,"-",B901/C901)</f>
        <v>0.17898193760262726</v>
      </c>
    </row>
    <row r="902" spans="1:4" s="42" customFormat="1" ht="16.5" customHeight="1">
      <c r="A902" s="25" t="s">
        <v>819</v>
      </c>
      <c r="B902" s="26">
        <v>0</v>
      </c>
      <c r="C902" s="26">
        <v>4</v>
      </c>
      <c r="D902" s="135">
        <f t="shared" si="14"/>
        <v>0</v>
      </c>
    </row>
    <row r="903" spans="1:4" s="42" customFormat="1" ht="16.5" customHeight="1">
      <c r="A903" s="25" t="s">
        <v>820</v>
      </c>
      <c r="B903" s="26">
        <v>20</v>
      </c>
      <c r="C903" s="26">
        <v>72</v>
      </c>
      <c r="D903" s="135">
        <f t="shared" si="14"/>
        <v>0.2777777777777778</v>
      </c>
    </row>
    <row r="904" spans="1:4" s="42" customFormat="1" ht="16.5" customHeight="1">
      <c r="A904" s="25" t="s">
        <v>821</v>
      </c>
      <c r="B904" s="26">
        <v>7226</v>
      </c>
      <c r="C904" s="26">
        <v>10845</v>
      </c>
      <c r="D904" s="135">
        <f t="shared" si="14"/>
        <v>0.6662978331028123</v>
      </c>
    </row>
    <row r="905" spans="1:4" s="42" customFormat="1" ht="16.5" customHeight="1">
      <c r="A905" s="25" t="s">
        <v>822</v>
      </c>
      <c r="B905" s="26">
        <v>3972</v>
      </c>
      <c r="C905" s="26">
        <v>2919</v>
      </c>
      <c r="D905" s="135">
        <f t="shared" si="14"/>
        <v>1.3607399794450155</v>
      </c>
    </row>
    <row r="906" spans="1:4" s="42" customFormat="1" ht="16.5" customHeight="1">
      <c r="A906" s="25" t="s">
        <v>823</v>
      </c>
      <c r="B906" s="26">
        <v>891</v>
      </c>
      <c r="C906" s="26">
        <v>1541</v>
      </c>
      <c r="D906" s="135">
        <f t="shared" si="14"/>
        <v>0.5781959766385464</v>
      </c>
    </row>
    <row r="907" spans="1:4" s="42" customFormat="1" ht="16.5" customHeight="1">
      <c r="A907" s="25" t="s">
        <v>824</v>
      </c>
      <c r="B907" s="26">
        <v>980</v>
      </c>
      <c r="C907" s="26">
        <v>1771</v>
      </c>
      <c r="D907" s="135">
        <f t="shared" si="14"/>
        <v>0.5533596837944664</v>
      </c>
    </row>
    <row r="908" spans="1:4" s="42" customFormat="1" ht="16.5" customHeight="1">
      <c r="A908" s="25" t="s">
        <v>825</v>
      </c>
      <c r="B908" s="26">
        <v>2543</v>
      </c>
      <c r="C908" s="26">
        <v>4161</v>
      </c>
      <c r="D908" s="135">
        <f t="shared" si="14"/>
        <v>0.6111511655851959</v>
      </c>
    </row>
    <row r="909" spans="1:4" s="42" customFormat="1" ht="16.5" customHeight="1">
      <c r="A909" s="25" t="s">
        <v>826</v>
      </c>
      <c r="B909" s="26">
        <v>14052</v>
      </c>
      <c r="C909" s="26">
        <v>3201</v>
      </c>
      <c r="D909" s="135">
        <f t="shared" si="14"/>
        <v>4.389878163074039</v>
      </c>
    </row>
    <row r="910" spans="1:4" s="42" customFormat="1" ht="16.5" customHeight="1">
      <c r="A910" s="25" t="s">
        <v>827</v>
      </c>
      <c r="B910" s="26">
        <v>2080</v>
      </c>
      <c r="C910" s="26">
        <v>109</v>
      </c>
      <c r="D910" s="135">
        <f t="shared" si="14"/>
        <v>19.08256880733945</v>
      </c>
    </row>
    <row r="911" spans="1:4" s="42" customFormat="1" ht="16.5" customHeight="1">
      <c r="A911" s="25" t="s">
        <v>828</v>
      </c>
      <c r="B911" s="26">
        <v>334</v>
      </c>
      <c r="C911" s="26">
        <v>384</v>
      </c>
      <c r="D911" s="135">
        <f t="shared" si="14"/>
        <v>0.8697916666666666</v>
      </c>
    </row>
    <row r="912" spans="1:4" s="42" customFormat="1" ht="16.5" customHeight="1">
      <c r="A912" s="25" t="s">
        <v>829</v>
      </c>
      <c r="B912" s="26">
        <v>112825</v>
      </c>
      <c r="C912" s="26">
        <v>93774</v>
      </c>
      <c r="D912" s="135">
        <f t="shared" si="14"/>
        <v>1.2031586580502058</v>
      </c>
    </row>
    <row r="913" spans="1:4" s="42" customFormat="1" ht="16.5" customHeight="1">
      <c r="A913" s="136" t="s">
        <v>830</v>
      </c>
      <c r="B913" s="26">
        <f>SUM(B914:B940)</f>
        <v>43133</v>
      </c>
      <c r="C913" s="26">
        <f>SUM(C914:C940)</f>
        <v>40708</v>
      </c>
      <c r="D913" s="135">
        <f t="shared" si="14"/>
        <v>1.059570600373391</v>
      </c>
    </row>
    <row r="914" spans="1:4" s="42" customFormat="1" ht="16.5" customHeight="1">
      <c r="A914" s="25" t="s">
        <v>133</v>
      </c>
      <c r="B914" s="26">
        <v>8086</v>
      </c>
      <c r="C914" s="26">
        <v>7840</v>
      </c>
      <c r="D914" s="135">
        <f t="shared" si="14"/>
        <v>1.0313775510204082</v>
      </c>
    </row>
    <row r="915" spans="1:4" s="42" customFormat="1" ht="16.5" customHeight="1">
      <c r="A915" s="25" t="s">
        <v>134</v>
      </c>
      <c r="B915" s="26">
        <v>2538</v>
      </c>
      <c r="C915" s="26">
        <v>800</v>
      </c>
      <c r="D915" s="135">
        <f t="shared" si="14"/>
        <v>3.1725</v>
      </c>
    </row>
    <row r="916" spans="1:4" s="42" customFormat="1" ht="16.5" customHeight="1">
      <c r="A916" s="25" t="s">
        <v>135</v>
      </c>
      <c r="B916" s="26">
        <v>10</v>
      </c>
      <c r="C916" s="26">
        <v>7</v>
      </c>
      <c r="D916" s="135">
        <f t="shared" si="14"/>
        <v>1.4285714285714286</v>
      </c>
    </row>
    <row r="917" spans="1:4" s="42" customFormat="1" ht="16.5" customHeight="1">
      <c r="A917" s="25" t="s">
        <v>831</v>
      </c>
      <c r="B917" s="26">
        <v>3006</v>
      </c>
      <c r="C917" s="26">
        <v>3803</v>
      </c>
      <c r="D917" s="135">
        <f t="shared" si="14"/>
        <v>0.7904286089929004</v>
      </c>
    </row>
    <row r="918" spans="1:4" s="42" customFormat="1" ht="16.5" customHeight="1">
      <c r="A918" s="25" t="s">
        <v>832</v>
      </c>
      <c r="B918" s="26">
        <v>6486</v>
      </c>
      <c r="C918" s="26">
        <v>5724</v>
      </c>
      <c r="D918" s="135">
        <f t="shared" si="14"/>
        <v>1.1331236897274632</v>
      </c>
    </row>
    <row r="919" spans="1:4" s="42" customFormat="1" ht="16.5" customHeight="1">
      <c r="A919" s="25" t="s">
        <v>833</v>
      </c>
      <c r="B919" s="26">
        <v>294</v>
      </c>
      <c r="C919" s="26">
        <v>123</v>
      </c>
      <c r="D919" s="135">
        <f t="shared" si="14"/>
        <v>2.3902439024390243</v>
      </c>
    </row>
    <row r="920" spans="1:4" s="42" customFormat="1" ht="16.5" customHeight="1">
      <c r="A920" s="25" t="s">
        <v>834</v>
      </c>
      <c r="B920" s="26">
        <v>4119</v>
      </c>
      <c r="C920" s="26">
        <v>4016</v>
      </c>
      <c r="D920" s="135">
        <f t="shared" si="14"/>
        <v>1.0256474103585658</v>
      </c>
    </row>
    <row r="921" spans="1:4" s="42" customFormat="1" ht="16.5" customHeight="1">
      <c r="A921" s="25" t="s">
        <v>835</v>
      </c>
      <c r="B921" s="26">
        <v>10</v>
      </c>
      <c r="C921" s="26">
        <v>57</v>
      </c>
      <c r="D921" s="135">
        <f t="shared" si="14"/>
        <v>0.17543859649122806</v>
      </c>
    </row>
    <row r="922" spans="1:4" s="42" customFormat="1" ht="16.5" customHeight="1">
      <c r="A922" s="25" t="s">
        <v>836</v>
      </c>
      <c r="B922" s="26">
        <v>6613</v>
      </c>
      <c r="C922" s="26">
        <v>5702</v>
      </c>
      <c r="D922" s="135">
        <f t="shared" si="14"/>
        <v>1.1597685022799018</v>
      </c>
    </row>
    <row r="923" spans="1:4" s="42" customFormat="1" ht="16.5" customHeight="1">
      <c r="A923" s="25" t="s">
        <v>837</v>
      </c>
      <c r="B923" s="26">
        <v>135</v>
      </c>
      <c r="C923" s="26">
        <v>80</v>
      </c>
      <c r="D923" s="135">
        <f t="shared" si="14"/>
        <v>1.6875</v>
      </c>
    </row>
    <row r="924" spans="1:4" s="42" customFormat="1" ht="16.5" customHeight="1">
      <c r="A924" s="25" t="s">
        <v>838</v>
      </c>
      <c r="B924" s="26">
        <v>594</v>
      </c>
      <c r="C924" s="26">
        <v>197</v>
      </c>
      <c r="D924" s="135">
        <f t="shared" si="14"/>
        <v>3.015228426395939</v>
      </c>
    </row>
    <row r="925" spans="1:4" s="42" customFormat="1" ht="16.5" customHeight="1">
      <c r="A925" s="25" t="s">
        <v>839</v>
      </c>
      <c r="B925" s="26">
        <v>752</v>
      </c>
      <c r="C925" s="26">
        <v>1221</v>
      </c>
      <c r="D925" s="135">
        <f t="shared" si="14"/>
        <v>0.6158886158886159</v>
      </c>
    </row>
    <row r="926" spans="1:4" s="42" customFormat="1" ht="16.5" customHeight="1">
      <c r="A926" s="25" t="s">
        <v>840</v>
      </c>
      <c r="B926" s="26">
        <v>1647</v>
      </c>
      <c r="C926" s="26">
        <v>1813</v>
      </c>
      <c r="D926" s="135">
        <f t="shared" si="14"/>
        <v>0.9084390512961942</v>
      </c>
    </row>
    <row r="927" spans="1:4" s="42" customFormat="1" ht="16.5" customHeight="1">
      <c r="A927" s="25" t="s">
        <v>841</v>
      </c>
      <c r="B927" s="26">
        <v>50</v>
      </c>
      <c r="C927" s="26">
        <v>0</v>
      </c>
      <c r="D927" s="135" t="str">
        <f t="shared" si="14"/>
        <v>-</v>
      </c>
    </row>
    <row r="928" spans="1:4" s="42" customFormat="1" ht="16.5" customHeight="1">
      <c r="A928" s="25" t="s">
        <v>842</v>
      </c>
      <c r="B928" s="26">
        <v>0</v>
      </c>
      <c r="C928" s="26">
        <v>0</v>
      </c>
      <c r="D928" s="135" t="str">
        <f t="shared" si="14"/>
        <v>-</v>
      </c>
    </row>
    <row r="929" spans="1:4" s="42" customFormat="1" ht="16.5" customHeight="1">
      <c r="A929" s="25" t="s">
        <v>843</v>
      </c>
      <c r="B929" s="26">
        <v>0</v>
      </c>
      <c r="C929" s="26">
        <v>0</v>
      </c>
      <c r="D929" s="135" t="str">
        <f t="shared" si="14"/>
        <v>-</v>
      </c>
    </row>
    <row r="930" spans="1:4" s="42" customFormat="1" ht="16.5" customHeight="1">
      <c r="A930" s="25" t="s">
        <v>844</v>
      </c>
      <c r="B930" s="26">
        <v>49</v>
      </c>
      <c r="C930" s="26">
        <v>60</v>
      </c>
      <c r="D930" s="135">
        <f t="shared" si="14"/>
        <v>0.8166666666666667</v>
      </c>
    </row>
    <row r="931" spans="1:4" s="42" customFormat="1" ht="16.5" customHeight="1">
      <c r="A931" s="25" t="s">
        <v>845</v>
      </c>
      <c r="B931" s="26">
        <v>0</v>
      </c>
      <c r="C931" s="26">
        <v>0</v>
      </c>
      <c r="D931" s="135" t="str">
        <f t="shared" si="14"/>
        <v>-</v>
      </c>
    </row>
    <row r="932" spans="1:4" s="42" customFormat="1" ht="16.5" customHeight="1">
      <c r="A932" s="25" t="s">
        <v>846</v>
      </c>
      <c r="B932" s="26">
        <v>840</v>
      </c>
      <c r="C932" s="26">
        <v>392</v>
      </c>
      <c r="D932" s="135">
        <f t="shared" si="14"/>
        <v>2.142857142857143</v>
      </c>
    </row>
    <row r="933" spans="1:4" s="42" customFormat="1" ht="16.5" customHeight="1">
      <c r="A933" s="25" t="s">
        <v>847</v>
      </c>
      <c r="B933" s="26">
        <v>2</v>
      </c>
      <c r="C933" s="26">
        <v>0</v>
      </c>
      <c r="D933" s="135" t="str">
        <f t="shared" si="14"/>
        <v>-</v>
      </c>
    </row>
    <row r="934" spans="1:4" s="42" customFormat="1" ht="16.5" customHeight="1">
      <c r="A934" s="25" t="s">
        <v>848</v>
      </c>
      <c r="B934" s="26">
        <v>0</v>
      </c>
      <c r="C934" s="26">
        <v>0</v>
      </c>
      <c r="D934" s="135" t="str">
        <f t="shared" si="14"/>
        <v>-</v>
      </c>
    </row>
    <row r="935" spans="1:4" s="42" customFormat="1" ht="16.5" customHeight="1">
      <c r="A935" s="25" t="s">
        <v>849</v>
      </c>
      <c r="B935" s="26">
        <v>0</v>
      </c>
      <c r="C935" s="26">
        <v>0</v>
      </c>
      <c r="D935" s="135" t="str">
        <f t="shared" si="14"/>
        <v>-</v>
      </c>
    </row>
    <row r="936" spans="1:4" s="42" customFormat="1" ht="16.5" customHeight="1">
      <c r="A936" s="25" t="s">
        <v>850</v>
      </c>
      <c r="B936" s="26">
        <v>0</v>
      </c>
      <c r="C936" s="26">
        <v>0</v>
      </c>
      <c r="D936" s="135" t="str">
        <f t="shared" si="14"/>
        <v>-</v>
      </c>
    </row>
    <row r="937" spans="1:4" s="42" customFormat="1" ht="16.5" customHeight="1">
      <c r="A937" s="25" t="s">
        <v>851</v>
      </c>
      <c r="B937" s="26">
        <v>485</v>
      </c>
      <c r="C937" s="26">
        <v>567</v>
      </c>
      <c r="D937" s="135">
        <f t="shared" si="14"/>
        <v>0.855379188712522</v>
      </c>
    </row>
    <row r="938" spans="1:4" s="42" customFormat="1" ht="16.5" customHeight="1">
      <c r="A938" s="25" t="s">
        <v>852</v>
      </c>
      <c r="B938" s="26">
        <v>0</v>
      </c>
      <c r="C938" s="26">
        <v>0</v>
      </c>
      <c r="D938" s="135" t="str">
        <f t="shared" si="14"/>
        <v>-</v>
      </c>
    </row>
    <row r="939" spans="1:4" s="42" customFormat="1" ht="16.5" customHeight="1">
      <c r="A939" s="25" t="s">
        <v>853</v>
      </c>
      <c r="B939" s="26">
        <v>841</v>
      </c>
      <c r="C939" s="26">
        <v>1105</v>
      </c>
      <c r="D939" s="135">
        <f t="shared" si="14"/>
        <v>0.7610859728506787</v>
      </c>
    </row>
    <row r="940" spans="1:4" s="42" customFormat="1" ht="16.5" customHeight="1">
      <c r="A940" s="25" t="s">
        <v>854</v>
      </c>
      <c r="B940" s="26">
        <v>6576</v>
      </c>
      <c r="C940" s="26">
        <v>7201</v>
      </c>
      <c r="D940" s="135">
        <f t="shared" si="14"/>
        <v>0.9132064990973476</v>
      </c>
    </row>
    <row r="941" spans="1:4" s="42" customFormat="1" ht="16.5" customHeight="1">
      <c r="A941" s="136" t="s">
        <v>855</v>
      </c>
      <c r="B941" s="26">
        <f>SUM(B942:B967)</f>
        <v>197659</v>
      </c>
      <c r="C941" s="26">
        <f>SUM(C942:C967)</f>
        <v>158878</v>
      </c>
      <c r="D941" s="135">
        <f t="shared" si="14"/>
        <v>1.2440929518246706</v>
      </c>
    </row>
    <row r="942" spans="1:4" s="42" customFormat="1" ht="16.5" customHeight="1">
      <c r="A942" s="25" t="s">
        <v>133</v>
      </c>
      <c r="B942" s="26">
        <v>11772</v>
      </c>
      <c r="C942" s="26">
        <v>12818</v>
      </c>
      <c r="D942" s="135">
        <f t="shared" si="14"/>
        <v>0.918396005617101</v>
      </c>
    </row>
    <row r="943" spans="1:4" s="42" customFormat="1" ht="16.5" customHeight="1">
      <c r="A943" s="25" t="s">
        <v>134</v>
      </c>
      <c r="B943" s="26">
        <v>2957</v>
      </c>
      <c r="C943" s="26">
        <v>998</v>
      </c>
      <c r="D943" s="135">
        <f t="shared" si="14"/>
        <v>2.9629258517034067</v>
      </c>
    </row>
    <row r="944" spans="1:4" s="42" customFormat="1" ht="16.5" customHeight="1">
      <c r="A944" s="25" t="s">
        <v>135</v>
      </c>
      <c r="B944" s="26">
        <v>244</v>
      </c>
      <c r="C944" s="26">
        <v>286</v>
      </c>
      <c r="D944" s="135">
        <f t="shared" si="14"/>
        <v>0.8531468531468531</v>
      </c>
    </row>
    <row r="945" spans="1:4" s="42" customFormat="1" ht="16.5" customHeight="1">
      <c r="A945" s="25" t="s">
        <v>856</v>
      </c>
      <c r="B945" s="26">
        <v>2979</v>
      </c>
      <c r="C945" s="26">
        <v>2925</v>
      </c>
      <c r="D945" s="135">
        <f t="shared" si="14"/>
        <v>1.0184615384615385</v>
      </c>
    </row>
    <row r="946" spans="1:4" s="42" customFormat="1" ht="16.5" customHeight="1">
      <c r="A946" s="25" t="s">
        <v>857</v>
      </c>
      <c r="B946" s="26">
        <v>129933</v>
      </c>
      <c r="C946" s="26">
        <v>48793</v>
      </c>
      <c r="D946" s="135">
        <f t="shared" si="14"/>
        <v>2.6629434550037914</v>
      </c>
    </row>
    <row r="947" spans="1:4" s="42" customFormat="1" ht="16.5" customHeight="1">
      <c r="A947" s="25" t="s">
        <v>858</v>
      </c>
      <c r="B947" s="26">
        <v>2251</v>
      </c>
      <c r="C947" s="26">
        <v>1874</v>
      </c>
      <c r="D947" s="135">
        <f t="shared" si="14"/>
        <v>1.2011739594450372</v>
      </c>
    </row>
    <row r="948" spans="1:4" s="42" customFormat="1" ht="16.5" customHeight="1">
      <c r="A948" s="25" t="s">
        <v>859</v>
      </c>
      <c r="B948" s="26">
        <v>0</v>
      </c>
      <c r="C948" s="26">
        <v>0</v>
      </c>
      <c r="D948" s="135" t="str">
        <f t="shared" si="14"/>
        <v>-</v>
      </c>
    </row>
    <row r="949" spans="1:4" s="42" customFormat="1" ht="16.5" customHeight="1">
      <c r="A949" s="25" t="s">
        <v>860</v>
      </c>
      <c r="B949" s="26">
        <v>155</v>
      </c>
      <c r="C949" s="26">
        <v>64</v>
      </c>
      <c r="D949" s="135">
        <f t="shared" si="14"/>
        <v>2.421875</v>
      </c>
    </row>
    <row r="950" spans="1:4" s="42" customFormat="1" ht="16.5" customHeight="1">
      <c r="A950" s="25" t="s">
        <v>861</v>
      </c>
      <c r="B950" s="26">
        <v>266</v>
      </c>
      <c r="C950" s="26">
        <v>306</v>
      </c>
      <c r="D950" s="135">
        <f t="shared" si="14"/>
        <v>0.869281045751634</v>
      </c>
    </row>
    <row r="951" spans="1:4" s="42" customFormat="1" ht="16.5" customHeight="1">
      <c r="A951" s="25" t="s">
        <v>862</v>
      </c>
      <c r="B951" s="26">
        <v>326</v>
      </c>
      <c r="C951" s="26">
        <v>687</v>
      </c>
      <c r="D951" s="135">
        <f t="shared" si="14"/>
        <v>0.4745269286754003</v>
      </c>
    </row>
    <row r="952" spans="1:4" s="42" customFormat="1" ht="16.5" customHeight="1">
      <c r="A952" s="25" t="s">
        <v>863</v>
      </c>
      <c r="B952" s="26">
        <v>224</v>
      </c>
      <c r="C952" s="26">
        <v>362</v>
      </c>
      <c r="D952" s="135">
        <f t="shared" si="14"/>
        <v>0.6187845303867403</v>
      </c>
    </row>
    <row r="953" spans="1:4" s="42" customFormat="1" ht="16.5" customHeight="1">
      <c r="A953" s="25" t="s">
        <v>864</v>
      </c>
      <c r="B953" s="26">
        <v>32</v>
      </c>
      <c r="C953" s="26">
        <v>194</v>
      </c>
      <c r="D953" s="135">
        <f t="shared" si="14"/>
        <v>0.16494845360824742</v>
      </c>
    </row>
    <row r="954" spans="1:4" s="42" customFormat="1" ht="16.5" customHeight="1">
      <c r="A954" s="25" t="s">
        <v>865</v>
      </c>
      <c r="B954" s="26">
        <v>149</v>
      </c>
      <c r="C954" s="26">
        <v>109</v>
      </c>
      <c r="D954" s="135">
        <f t="shared" si="14"/>
        <v>1.3669724770642202</v>
      </c>
    </row>
    <row r="955" spans="1:4" s="42" customFormat="1" ht="16.5" customHeight="1">
      <c r="A955" s="25" t="s">
        <v>866</v>
      </c>
      <c r="B955" s="26">
        <v>3728</v>
      </c>
      <c r="C955" s="26">
        <v>10724</v>
      </c>
      <c r="D955" s="135">
        <f t="shared" si="14"/>
        <v>0.34763148079074974</v>
      </c>
    </row>
    <row r="956" spans="1:4" s="42" customFormat="1" ht="16.5" customHeight="1">
      <c r="A956" s="25" t="s">
        <v>867</v>
      </c>
      <c r="B956" s="26">
        <v>56</v>
      </c>
      <c r="C956" s="26">
        <v>21</v>
      </c>
      <c r="D956" s="135">
        <f t="shared" si="14"/>
        <v>2.6666666666666665</v>
      </c>
    </row>
    <row r="957" spans="1:4" s="42" customFormat="1" ht="16.5" customHeight="1">
      <c r="A957" s="25" t="s">
        <v>868</v>
      </c>
      <c r="B957" s="26">
        <v>9457</v>
      </c>
      <c r="C957" s="26">
        <v>14377</v>
      </c>
      <c r="D957" s="135">
        <f t="shared" si="14"/>
        <v>0.6577867427140571</v>
      </c>
    </row>
    <row r="958" spans="1:4" s="42" customFormat="1" ht="16.5" customHeight="1">
      <c r="A958" s="25" t="s">
        <v>869</v>
      </c>
      <c r="B958" s="26">
        <v>2720</v>
      </c>
      <c r="C958" s="26">
        <v>60</v>
      </c>
      <c r="D958" s="135">
        <f t="shared" si="14"/>
        <v>45.333333333333336</v>
      </c>
    </row>
    <row r="959" spans="1:4" s="42" customFormat="1" ht="16.5" customHeight="1">
      <c r="A959" s="25" t="s">
        <v>870</v>
      </c>
      <c r="B959" s="26">
        <v>0</v>
      </c>
      <c r="C959" s="26">
        <v>0</v>
      </c>
      <c r="D959" s="135" t="str">
        <f t="shared" si="14"/>
        <v>-</v>
      </c>
    </row>
    <row r="960" spans="1:4" s="42" customFormat="1" ht="16.5" customHeight="1">
      <c r="A960" s="25" t="s">
        <v>871</v>
      </c>
      <c r="B960" s="26">
        <v>77</v>
      </c>
      <c r="C960" s="26">
        <v>80</v>
      </c>
      <c r="D960" s="135">
        <f t="shared" si="14"/>
        <v>0.9625</v>
      </c>
    </row>
    <row r="961" spans="1:4" s="42" customFormat="1" ht="16.5" customHeight="1">
      <c r="A961" s="25" t="s">
        <v>872</v>
      </c>
      <c r="B961" s="26">
        <v>218</v>
      </c>
      <c r="C961" s="26">
        <v>114</v>
      </c>
      <c r="D961" s="135">
        <f t="shared" si="14"/>
        <v>1.912280701754386</v>
      </c>
    </row>
    <row r="962" spans="1:4" s="42" customFormat="1" ht="16.5" customHeight="1">
      <c r="A962" s="25" t="s">
        <v>873</v>
      </c>
      <c r="B962" s="26">
        <v>161</v>
      </c>
      <c r="C962" s="26">
        <v>76</v>
      </c>
      <c r="D962" s="135">
        <f t="shared" si="14"/>
        <v>2.1184210526315788</v>
      </c>
    </row>
    <row r="963" spans="1:4" s="42" customFormat="1" ht="16.5" customHeight="1">
      <c r="A963" s="25" t="s">
        <v>874</v>
      </c>
      <c r="B963" s="26">
        <v>1694</v>
      </c>
      <c r="C963" s="26">
        <v>31432</v>
      </c>
      <c r="D963" s="135">
        <f t="shared" si="14"/>
        <v>0.053894120641384574</v>
      </c>
    </row>
    <row r="964" spans="1:4" s="42" customFormat="1" ht="16.5" customHeight="1">
      <c r="A964" s="25" t="s">
        <v>847</v>
      </c>
      <c r="B964" s="26">
        <v>0</v>
      </c>
      <c r="C964" s="26">
        <v>0</v>
      </c>
      <c r="D964" s="135" t="str">
        <f t="shared" si="14"/>
        <v>-</v>
      </c>
    </row>
    <row r="965" spans="1:4" s="42" customFormat="1" ht="16.5" customHeight="1">
      <c r="A965" s="25" t="s">
        <v>875</v>
      </c>
      <c r="B965" s="26">
        <v>575</v>
      </c>
      <c r="C965" s="26">
        <v>995</v>
      </c>
      <c r="D965" s="135">
        <f aca="true" t="shared" si="15" ref="D965:D1028">IF(C965=0,"-",B965/C965)</f>
        <v>0.5778894472361809</v>
      </c>
    </row>
    <row r="966" spans="1:4" s="42" customFormat="1" ht="16.5" customHeight="1">
      <c r="A966" s="25" t="s">
        <v>876</v>
      </c>
      <c r="B966" s="26">
        <v>935</v>
      </c>
      <c r="C966" s="26">
        <v>3503</v>
      </c>
      <c r="D966" s="135">
        <f t="shared" si="15"/>
        <v>0.26691407365115616</v>
      </c>
    </row>
    <row r="967" spans="1:4" s="42" customFormat="1" ht="16.5" customHeight="1">
      <c r="A967" s="25" t="s">
        <v>877</v>
      </c>
      <c r="B967" s="26">
        <v>26750</v>
      </c>
      <c r="C967" s="26">
        <v>28080</v>
      </c>
      <c r="D967" s="135">
        <f t="shared" si="15"/>
        <v>0.9526353276353277</v>
      </c>
    </row>
    <row r="968" spans="1:4" s="42" customFormat="1" ht="16.5" customHeight="1">
      <c r="A968" s="136" t="s">
        <v>878</v>
      </c>
      <c r="B968" s="26"/>
      <c r="C968" s="26">
        <f>SUM(C969:C978)</f>
        <v>0</v>
      </c>
      <c r="D968" s="135" t="str">
        <f t="shared" si="15"/>
        <v>-</v>
      </c>
    </row>
    <row r="969" spans="1:4" s="42" customFormat="1" ht="16.5" customHeight="1">
      <c r="A969" s="25" t="s">
        <v>133</v>
      </c>
      <c r="B969" s="26"/>
      <c r="C969" s="26">
        <v>0</v>
      </c>
      <c r="D969" s="135" t="str">
        <f t="shared" si="15"/>
        <v>-</v>
      </c>
    </row>
    <row r="970" spans="1:4" s="42" customFormat="1" ht="16.5" customHeight="1">
      <c r="A970" s="25" t="s">
        <v>134</v>
      </c>
      <c r="B970" s="26"/>
      <c r="C970" s="26">
        <v>0</v>
      </c>
      <c r="D970" s="135" t="str">
        <f t="shared" si="15"/>
        <v>-</v>
      </c>
    </row>
    <row r="971" spans="1:4" s="42" customFormat="1" ht="16.5" customHeight="1">
      <c r="A971" s="25" t="s">
        <v>135</v>
      </c>
      <c r="B971" s="26"/>
      <c r="C971" s="26">
        <v>0</v>
      </c>
      <c r="D971" s="135" t="str">
        <f t="shared" si="15"/>
        <v>-</v>
      </c>
    </row>
    <row r="972" spans="1:4" s="42" customFormat="1" ht="16.5" customHeight="1">
      <c r="A972" s="25" t="s">
        <v>879</v>
      </c>
      <c r="B972" s="26"/>
      <c r="C972" s="26">
        <v>0</v>
      </c>
      <c r="D972" s="135" t="str">
        <f t="shared" si="15"/>
        <v>-</v>
      </c>
    </row>
    <row r="973" spans="1:4" s="42" customFormat="1" ht="16.5" customHeight="1">
      <c r="A973" s="25" t="s">
        <v>880</v>
      </c>
      <c r="B973" s="26"/>
      <c r="C973" s="26">
        <v>0</v>
      </c>
      <c r="D973" s="135" t="str">
        <f t="shared" si="15"/>
        <v>-</v>
      </c>
    </row>
    <row r="974" spans="1:4" s="42" customFormat="1" ht="16.5" customHeight="1">
      <c r="A974" s="25" t="s">
        <v>881</v>
      </c>
      <c r="B974" s="26"/>
      <c r="C974" s="26">
        <v>0</v>
      </c>
      <c r="D974" s="135" t="str">
        <f t="shared" si="15"/>
        <v>-</v>
      </c>
    </row>
    <row r="975" spans="1:4" s="42" customFormat="1" ht="16.5" customHeight="1">
      <c r="A975" s="25" t="s">
        <v>882</v>
      </c>
      <c r="B975" s="26"/>
      <c r="C975" s="26">
        <v>0</v>
      </c>
      <c r="D975" s="135" t="str">
        <f t="shared" si="15"/>
        <v>-</v>
      </c>
    </row>
    <row r="976" spans="1:4" s="42" customFormat="1" ht="16.5" customHeight="1">
      <c r="A976" s="25" t="s">
        <v>883</v>
      </c>
      <c r="B976" s="26"/>
      <c r="C976" s="26">
        <v>0</v>
      </c>
      <c r="D976" s="135" t="str">
        <f t="shared" si="15"/>
        <v>-</v>
      </c>
    </row>
    <row r="977" spans="1:4" s="42" customFormat="1" ht="16.5" customHeight="1">
      <c r="A977" s="25" t="s">
        <v>884</v>
      </c>
      <c r="B977" s="26"/>
      <c r="C977" s="26">
        <v>0</v>
      </c>
      <c r="D977" s="135" t="str">
        <f t="shared" si="15"/>
        <v>-</v>
      </c>
    </row>
    <row r="978" spans="1:4" s="42" customFormat="1" ht="16.5" customHeight="1">
      <c r="A978" s="25" t="s">
        <v>885</v>
      </c>
      <c r="B978" s="26"/>
      <c r="C978" s="26">
        <v>0</v>
      </c>
      <c r="D978" s="135" t="str">
        <f t="shared" si="15"/>
        <v>-</v>
      </c>
    </row>
    <row r="979" spans="1:4" s="42" customFormat="1" ht="16.5" customHeight="1">
      <c r="A979" s="136" t="s">
        <v>886</v>
      </c>
      <c r="B979" s="26">
        <f>SUM(B980:B989)</f>
        <v>174064</v>
      </c>
      <c r="C979" s="26">
        <f>SUM(C980:C989)</f>
        <v>62194</v>
      </c>
      <c r="D979" s="135">
        <f t="shared" si="15"/>
        <v>2.79872656526353</v>
      </c>
    </row>
    <row r="980" spans="1:4" s="42" customFormat="1" ht="16.5" customHeight="1">
      <c r="A980" s="25" t="s">
        <v>133</v>
      </c>
      <c r="B980" s="26">
        <v>567</v>
      </c>
      <c r="C980" s="26">
        <v>824</v>
      </c>
      <c r="D980" s="135">
        <f t="shared" si="15"/>
        <v>0.6881067961165048</v>
      </c>
    </row>
    <row r="981" spans="1:4" s="42" customFormat="1" ht="16.5" customHeight="1">
      <c r="A981" s="25" t="s">
        <v>134</v>
      </c>
      <c r="B981" s="26">
        <v>565</v>
      </c>
      <c r="C981" s="26">
        <v>459</v>
      </c>
      <c r="D981" s="135">
        <f t="shared" si="15"/>
        <v>1.2309368191721133</v>
      </c>
    </row>
    <row r="982" spans="1:4" s="42" customFormat="1" ht="16.5" customHeight="1">
      <c r="A982" s="25" t="s">
        <v>135</v>
      </c>
      <c r="B982" s="26">
        <v>47</v>
      </c>
      <c r="C982" s="26">
        <v>125</v>
      </c>
      <c r="D982" s="135">
        <f t="shared" si="15"/>
        <v>0.376</v>
      </c>
    </row>
    <row r="983" spans="1:4" s="42" customFormat="1" ht="16.5" customHeight="1">
      <c r="A983" s="25" t="s">
        <v>887</v>
      </c>
      <c r="B983" s="26">
        <v>48301</v>
      </c>
      <c r="C983" s="26">
        <v>21336</v>
      </c>
      <c r="D983" s="135">
        <f t="shared" si="15"/>
        <v>2.2638263967004124</v>
      </c>
    </row>
    <row r="984" spans="1:4" s="42" customFormat="1" ht="16.5" customHeight="1">
      <c r="A984" s="25" t="s">
        <v>888</v>
      </c>
      <c r="B984" s="26">
        <v>2523</v>
      </c>
      <c r="C984" s="26">
        <v>8104</v>
      </c>
      <c r="D984" s="135">
        <f t="shared" si="15"/>
        <v>0.31132773938795655</v>
      </c>
    </row>
    <row r="985" spans="1:4" s="42" customFormat="1" ht="16.5" customHeight="1">
      <c r="A985" s="25" t="s">
        <v>889</v>
      </c>
      <c r="B985" s="26">
        <v>5032</v>
      </c>
      <c r="C985" s="26">
        <v>140</v>
      </c>
      <c r="D985" s="135">
        <f t="shared" si="15"/>
        <v>35.94285714285714</v>
      </c>
    </row>
    <row r="986" spans="1:4" s="42" customFormat="1" ht="16.5" customHeight="1">
      <c r="A986" s="25" t="s">
        <v>890</v>
      </c>
      <c r="B986" s="26">
        <v>632</v>
      </c>
      <c r="C986" s="26">
        <v>1986</v>
      </c>
      <c r="D986" s="135">
        <f t="shared" si="15"/>
        <v>0.31822759315206445</v>
      </c>
    </row>
    <row r="987" spans="1:4" s="42" customFormat="1" ht="16.5" customHeight="1">
      <c r="A987" s="25" t="s">
        <v>891</v>
      </c>
      <c r="B987" s="26">
        <v>0</v>
      </c>
      <c r="C987" s="26">
        <v>0</v>
      </c>
      <c r="D987" s="135" t="str">
        <f t="shared" si="15"/>
        <v>-</v>
      </c>
    </row>
    <row r="988" spans="1:4" s="42" customFormat="1" ht="16.5" customHeight="1">
      <c r="A988" s="25" t="s">
        <v>892</v>
      </c>
      <c r="B988" s="26">
        <v>10</v>
      </c>
      <c r="C988" s="26">
        <v>40</v>
      </c>
      <c r="D988" s="135">
        <f t="shared" si="15"/>
        <v>0.25</v>
      </c>
    </row>
    <row r="989" spans="1:4" s="42" customFormat="1" ht="16.5" customHeight="1">
      <c r="A989" s="25" t="s">
        <v>893</v>
      </c>
      <c r="B989" s="26">
        <v>116387</v>
      </c>
      <c r="C989" s="26">
        <v>29180</v>
      </c>
      <c r="D989" s="135">
        <f t="shared" si="15"/>
        <v>3.9885880740233035</v>
      </c>
    </row>
    <row r="990" spans="1:4" s="42" customFormat="1" ht="16.5" customHeight="1">
      <c r="A990" s="136" t="s">
        <v>894</v>
      </c>
      <c r="B990" s="26">
        <f>SUM(B991:B995)</f>
        <v>23570</v>
      </c>
      <c r="C990" s="26">
        <f>SUM(C991:C995)</f>
        <v>19329</v>
      </c>
      <c r="D990" s="135">
        <f t="shared" si="15"/>
        <v>1.2194112473485437</v>
      </c>
    </row>
    <row r="991" spans="1:4" s="42" customFormat="1" ht="16.5" customHeight="1">
      <c r="A991" s="25" t="s">
        <v>466</v>
      </c>
      <c r="B991" s="26">
        <v>398</v>
      </c>
      <c r="C991" s="26">
        <v>443</v>
      </c>
      <c r="D991" s="135">
        <f t="shared" si="15"/>
        <v>0.8984198645598194</v>
      </c>
    </row>
    <row r="992" spans="1:4" s="42" customFormat="1" ht="16.5" customHeight="1">
      <c r="A992" s="25" t="s">
        <v>895</v>
      </c>
      <c r="B992" s="26">
        <v>16637</v>
      </c>
      <c r="C992" s="26">
        <v>15256</v>
      </c>
      <c r="D992" s="135">
        <f t="shared" si="15"/>
        <v>1.0905217619297325</v>
      </c>
    </row>
    <row r="993" spans="1:4" s="42" customFormat="1" ht="16.5" customHeight="1">
      <c r="A993" s="25" t="s">
        <v>896</v>
      </c>
      <c r="B993" s="26">
        <v>291</v>
      </c>
      <c r="C993" s="26">
        <v>3129</v>
      </c>
      <c r="D993" s="135">
        <f t="shared" si="15"/>
        <v>0.09300095877277086</v>
      </c>
    </row>
    <row r="994" spans="1:4" s="42" customFormat="1" ht="16.5" customHeight="1">
      <c r="A994" s="25" t="s">
        <v>897</v>
      </c>
      <c r="B994" s="26">
        <v>0</v>
      </c>
      <c r="C994" s="26">
        <v>0</v>
      </c>
      <c r="D994" s="135" t="str">
        <f t="shared" si="15"/>
        <v>-</v>
      </c>
    </row>
    <row r="995" spans="1:4" s="42" customFormat="1" ht="16.5" customHeight="1">
      <c r="A995" s="25" t="s">
        <v>898</v>
      </c>
      <c r="B995" s="26">
        <v>6244</v>
      </c>
      <c r="C995" s="26">
        <v>501</v>
      </c>
      <c r="D995" s="135">
        <f t="shared" si="15"/>
        <v>12.463073852295409</v>
      </c>
    </row>
    <row r="996" spans="1:4" s="42" customFormat="1" ht="16.5" customHeight="1">
      <c r="A996" s="136" t="s">
        <v>899</v>
      </c>
      <c r="B996" s="26">
        <f>SUM(B997:B1002)</f>
        <v>48122</v>
      </c>
      <c r="C996" s="26">
        <f>SUM(C997:C1002)</f>
        <v>49619</v>
      </c>
      <c r="D996" s="135">
        <f t="shared" si="15"/>
        <v>0.9698301054031722</v>
      </c>
    </row>
    <row r="997" spans="1:4" s="42" customFormat="1" ht="16.5" customHeight="1">
      <c r="A997" s="25" t="s">
        <v>900</v>
      </c>
      <c r="B997" s="26">
        <v>11216</v>
      </c>
      <c r="C997" s="26">
        <v>13942</v>
      </c>
      <c r="D997" s="135">
        <f t="shared" si="15"/>
        <v>0.804475684980634</v>
      </c>
    </row>
    <row r="998" spans="1:4" s="42" customFormat="1" ht="16.5" customHeight="1">
      <c r="A998" s="25" t="s">
        <v>901</v>
      </c>
      <c r="B998" s="26">
        <v>136</v>
      </c>
      <c r="C998" s="26">
        <v>101</v>
      </c>
      <c r="D998" s="135">
        <f t="shared" si="15"/>
        <v>1.3465346534653466</v>
      </c>
    </row>
    <row r="999" spans="1:4" s="42" customFormat="1" ht="16.5" customHeight="1">
      <c r="A999" s="25" t="s">
        <v>902</v>
      </c>
      <c r="B999" s="26">
        <v>31600</v>
      </c>
      <c r="C999" s="26">
        <v>29652</v>
      </c>
      <c r="D999" s="135">
        <f t="shared" si="15"/>
        <v>1.0656953999730203</v>
      </c>
    </row>
    <row r="1000" spans="1:4" s="42" customFormat="1" ht="16.5" customHeight="1">
      <c r="A1000" s="25" t="s">
        <v>903</v>
      </c>
      <c r="B1000" s="26">
        <v>2098</v>
      </c>
      <c r="C1000" s="26">
        <v>2977</v>
      </c>
      <c r="D1000" s="135">
        <f t="shared" si="15"/>
        <v>0.7047363117232113</v>
      </c>
    </row>
    <row r="1001" spans="1:4" s="42" customFormat="1" ht="16.5" customHeight="1">
      <c r="A1001" s="25" t="s">
        <v>904</v>
      </c>
      <c r="B1001" s="26">
        <v>1130</v>
      </c>
      <c r="C1001" s="26">
        <v>1179</v>
      </c>
      <c r="D1001" s="135">
        <f t="shared" si="15"/>
        <v>0.9584393553859203</v>
      </c>
    </row>
    <row r="1002" spans="1:4" s="42" customFormat="1" ht="16.5" customHeight="1">
      <c r="A1002" s="25" t="s">
        <v>905</v>
      </c>
      <c r="B1002" s="26">
        <v>1942</v>
      </c>
      <c r="C1002" s="26">
        <v>1768</v>
      </c>
      <c r="D1002" s="135">
        <f t="shared" si="15"/>
        <v>1.0984162895927603</v>
      </c>
    </row>
    <row r="1003" spans="1:4" s="42" customFormat="1" ht="16.5" customHeight="1">
      <c r="A1003" s="136" t="s">
        <v>906</v>
      </c>
      <c r="B1003" s="26">
        <f>SUM(B1004:B1009)</f>
        <v>31035</v>
      </c>
      <c r="C1003" s="26">
        <f>SUM(C1004:C1009)</f>
        <v>24694</v>
      </c>
      <c r="D1003" s="135">
        <f t="shared" si="15"/>
        <v>1.2567830242164089</v>
      </c>
    </row>
    <row r="1004" spans="1:4" s="42" customFormat="1" ht="16.5" customHeight="1">
      <c r="A1004" s="25" t="s">
        <v>907</v>
      </c>
      <c r="B1004" s="26">
        <v>129</v>
      </c>
      <c r="C1004" s="26">
        <v>-36</v>
      </c>
      <c r="D1004" s="135">
        <f t="shared" si="15"/>
        <v>-3.5833333333333335</v>
      </c>
    </row>
    <row r="1005" spans="1:4" s="42" customFormat="1" ht="16.5" customHeight="1">
      <c r="A1005" s="25" t="s">
        <v>908</v>
      </c>
      <c r="B1005" s="26">
        <v>97</v>
      </c>
      <c r="C1005" s="26">
        <v>711</v>
      </c>
      <c r="D1005" s="135">
        <f t="shared" si="15"/>
        <v>0.13642756680731363</v>
      </c>
    </row>
    <row r="1006" spans="1:4" s="42" customFormat="1" ht="16.5" customHeight="1">
      <c r="A1006" s="25" t="s">
        <v>909</v>
      </c>
      <c r="B1006" s="26">
        <v>23377</v>
      </c>
      <c r="C1006" s="26">
        <v>19678</v>
      </c>
      <c r="D1006" s="135">
        <f t="shared" si="15"/>
        <v>1.1879764203679235</v>
      </c>
    </row>
    <row r="1007" spans="1:4" s="42" customFormat="1" ht="16.5" customHeight="1">
      <c r="A1007" s="25" t="s">
        <v>910</v>
      </c>
      <c r="B1007" s="26">
        <v>6758</v>
      </c>
      <c r="C1007" s="26">
        <v>2134</v>
      </c>
      <c r="D1007" s="135">
        <f t="shared" si="15"/>
        <v>3.1668228678537957</v>
      </c>
    </row>
    <row r="1008" spans="1:4" s="42" customFormat="1" ht="16.5" customHeight="1">
      <c r="A1008" s="25" t="s">
        <v>911</v>
      </c>
      <c r="B1008" s="26">
        <v>4</v>
      </c>
      <c r="C1008" s="26">
        <v>700</v>
      </c>
      <c r="D1008" s="135">
        <f t="shared" si="15"/>
        <v>0.005714285714285714</v>
      </c>
    </row>
    <row r="1009" spans="1:4" s="42" customFormat="1" ht="16.5" customHeight="1">
      <c r="A1009" s="25" t="s">
        <v>912</v>
      </c>
      <c r="B1009" s="26">
        <v>670</v>
      </c>
      <c r="C1009" s="26">
        <v>1507</v>
      </c>
      <c r="D1009" s="135">
        <f t="shared" si="15"/>
        <v>0.44459190444591906</v>
      </c>
    </row>
    <row r="1010" spans="1:4" s="42" customFormat="1" ht="16.5" customHeight="1">
      <c r="A1010" s="136" t="s">
        <v>913</v>
      </c>
      <c r="B1010" s="26">
        <f>SUM(B1011:B1013)</f>
        <v>4238</v>
      </c>
      <c r="C1010" s="26">
        <f>SUM(C1011:C1013)</f>
        <v>6340</v>
      </c>
      <c r="D1010" s="135">
        <f t="shared" si="15"/>
        <v>0.6684542586750789</v>
      </c>
    </row>
    <row r="1011" spans="1:4" s="42" customFormat="1" ht="16.5" customHeight="1">
      <c r="A1011" s="25" t="s">
        <v>914</v>
      </c>
      <c r="B1011" s="26">
        <v>4238</v>
      </c>
      <c r="C1011" s="26">
        <v>6340</v>
      </c>
      <c r="D1011" s="135">
        <f t="shared" si="15"/>
        <v>0.6684542586750789</v>
      </c>
    </row>
    <row r="1012" spans="1:4" s="42" customFormat="1" ht="16.5" customHeight="1">
      <c r="A1012" s="25" t="s">
        <v>915</v>
      </c>
      <c r="B1012" s="26">
        <v>0</v>
      </c>
      <c r="C1012" s="26">
        <v>0</v>
      </c>
      <c r="D1012" s="135" t="str">
        <f t="shared" si="15"/>
        <v>-</v>
      </c>
    </row>
    <row r="1013" spans="1:4" s="42" customFormat="1" ht="16.5" customHeight="1">
      <c r="A1013" s="25" t="s">
        <v>916</v>
      </c>
      <c r="B1013" s="26">
        <v>0</v>
      </c>
      <c r="C1013" s="26">
        <v>0</v>
      </c>
      <c r="D1013" s="135" t="str">
        <f t="shared" si="15"/>
        <v>-</v>
      </c>
    </row>
    <row r="1014" spans="1:4" s="42" customFormat="1" ht="16.5" customHeight="1">
      <c r="A1014" s="136" t="s">
        <v>917</v>
      </c>
      <c r="B1014" s="26">
        <f>SUM(B1015:B1016)</f>
        <v>23482</v>
      </c>
      <c r="C1014" s="26">
        <f>C1015+C1016</f>
        <v>30507</v>
      </c>
      <c r="D1014" s="135">
        <f t="shared" si="15"/>
        <v>0.7697249811518668</v>
      </c>
    </row>
    <row r="1015" spans="1:4" s="42" customFormat="1" ht="16.5" customHeight="1">
      <c r="A1015" s="25" t="s">
        <v>918</v>
      </c>
      <c r="B1015" s="26">
        <v>0</v>
      </c>
      <c r="C1015" s="26">
        <v>2425</v>
      </c>
      <c r="D1015" s="135">
        <f t="shared" si="15"/>
        <v>0</v>
      </c>
    </row>
    <row r="1016" spans="1:4" s="42" customFormat="1" ht="16.5" customHeight="1">
      <c r="A1016" s="25" t="s">
        <v>919</v>
      </c>
      <c r="B1016" s="26">
        <v>23482</v>
      </c>
      <c r="C1016" s="26">
        <v>28082</v>
      </c>
      <c r="D1016" s="135">
        <f t="shared" si="15"/>
        <v>0.8361940032761199</v>
      </c>
    </row>
    <row r="1017" spans="1:4" s="42" customFormat="1" ht="16.5" customHeight="1">
      <c r="A1017" s="136" t="s">
        <v>920</v>
      </c>
      <c r="B1017" s="26">
        <f>SUM(B1018,B1041,B1051,B1061,B1066,B1073,B1078)</f>
        <v>223641</v>
      </c>
      <c r="C1017" s="26">
        <f>SUM(C1018,C1041,C1051,C1061,C1066,C1073,C1078)</f>
        <v>311899</v>
      </c>
      <c r="D1017" s="135">
        <f t="shared" si="15"/>
        <v>0.7170301924661509</v>
      </c>
    </row>
    <row r="1018" spans="1:4" s="42" customFormat="1" ht="16.5" customHeight="1">
      <c r="A1018" s="136" t="s">
        <v>921</v>
      </c>
      <c r="B1018" s="26">
        <f>SUM(B1019:B1040)</f>
        <v>116554</v>
      </c>
      <c r="C1018" s="26">
        <f>SUM(C1019:C1040)</f>
        <v>255497</v>
      </c>
      <c r="D1018" s="135">
        <f t="shared" si="15"/>
        <v>0.4561853955232351</v>
      </c>
    </row>
    <row r="1019" spans="1:4" s="42" customFormat="1" ht="16.5" customHeight="1">
      <c r="A1019" s="25" t="s">
        <v>133</v>
      </c>
      <c r="B1019" s="26">
        <v>31281</v>
      </c>
      <c r="C1019" s="26">
        <v>23744</v>
      </c>
      <c r="D1019" s="135">
        <f t="shared" si="15"/>
        <v>1.3174275606469004</v>
      </c>
    </row>
    <row r="1020" spans="1:4" s="42" customFormat="1" ht="16.5" customHeight="1">
      <c r="A1020" s="25" t="s">
        <v>134</v>
      </c>
      <c r="B1020" s="26">
        <v>226</v>
      </c>
      <c r="C1020" s="26">
        <v>2602</v>
      </c>
      <c r="D1020" s="135">
        <f t="shared" si="15"/>
        <v>0.08685626441199078</v>
      </c>
    </row>
    <row r="1021" spans="1:4" s="42" customFormat="1" ht="16.5" customHeight="1">
      <c r="A1021" s="25" t="s">
        <v>135</v>
      </c>
      <c r="B1021" s="26">
        <v>0</v>
      </c>
      <c r="C1021" s="26">
        <v>29</v>
      </c>
      <c r="D1021" s="135">
        <f t="shared" si="15"/>
        <v>0</v>
      </c>
    </row>
    <row r="1022" spans="1:4" s="42" customFormat="1" ht="16.5" customHeight="1">
      <c r="A1022" s="25" t="s">
        <v>922</v>
      </c>
      <c r="B1022" s="26">
        <v>18132</v>
      </c>
      <c r="C1022" s="26">
        <v>58393</v>
      </c>
      <c r="D1022" s="135">
        <f t="shared" si="15"/>
        <v>0.31051667151884643</v>
      </c>
    </row>
    <row r="1023" spans="1:4" s="42" customFormat="1" ht="16.5" customHeight="1">
      <c r="A1023" s="25" t="s">
        <v>923</v>
      </c>
      <c r="B1023" s="26">
        <v>5729</v>
      </c>
      <c r="C1023" s="26">
        <v>8782</v>
      </c>
      <c r="D1023" s="135">
        <f t="shared" si="15"/>
        <v>0.6523570940560237</v>
      </c>
    </row>
    <row r="1024" spans="1:4" s="42" customFormat="1" ht="16.5" customHeight="1">
      <c r="A1024" s="25" t="s">
        <v>924</v>
      </c>
      <c r="B1024" s="26">
        <v>301</v>
      </c>
      <c r="C1024" s="26">
        <v>257</v>
      </c>
      <c r="D1024" s="135">
        <f t="shared" si="15"/>
        <v>1.171206225680934</v>
      </c>
    </row>
    <row r="1025" spans="1:4" s="42" customFormat="1" ht="16.5" customHeight="1">
      <c r="A1025" s="25" t="s">
        <v>925</v>
      </c>
      <c r="B1025" s="26">
        <v>562</v>
      </c>
      <c r="C1025" s="26">
        <v>261</v>
      </c>
      <c r="D1025" s="135">
        <f t="shared" si="15"/>
        <v>2.153256704980843</v>
      </c>
    </row>
    <row r="1026" spans="1:4" s="42" customFormat="1" ht="16.5" customHeight="1">
      <c r="A1026" s="25" t="s">
        <v>926</v>
      </c>
      <c r="B1026" s="26">
        <v>0</v>
      </c>
      <c r="C1026" s="26">
        <v>0</v>
      </c>
      <c r="D1026" s="135" t="str">
        <f t="shared" si="15"/>
        <v>-</v>
      </c>
    </row>
    <row r="1027" spans="1:4" s="42" customFormat="1" ht="16.5" customHeight="1">
      <c r="A1027" s="25" t="s">
        <v>927</v>
      </c>
      <c r="B1027" s="26">
        <v>694</v>
      </c>
      <c r="C1027" s="26">
        <v>506</v>
      </c>
      <c r="D1027" s="135">
        <f t="shared" si="15"/>
        <v>1.3715415019762847</v>
      </c>
    </row>
    <row r="1028" spans="1:4" s="42" customFormat="1" ht="16.5" customHeight="1">
      <c r="A1028" s="25" t="s">
        <v>928</v>
      </c>
      <c r="B1028" s="26">
        <v>293</v>
      </c>
      <c r="C1028" s="26">
        <v>382</v>
      </c>
      <c r="D1028" s="135">
        <f t="shared" si="15"/>
        <v>0.7670157068062827</v>
      </c>
    </row>
    <row r="1029" spans="1:4" s="42" customFormat="1" ht="16.5" customHeight="1">
      <c r="A1029" s="25" t="s">
        <v>929</v>
      </c>
      <c r="B1029" s="26">
        <v>76</v>
      </c>
      <c r="C1029" s="26">
        <v>47900</v>
      </c>
      <c r="D1029" s="135">
        <f aca="true" t="shared" si="16" ref="D1029:D1092">IF(C1029=0,"-",B1029/C1029)</f>
        <v>0.0015866388308977035</v>
      </c>
    </row>
    <row r="1030" spans="1:4" s="42" customFormat="1" ht="16.5" customHeight="1">
      <c r="A1030" s="25" t="s">
        <v>930</v>
      </c>
      <c r="B1030" s="26">
        <v>103</v>
      </c>
      <c r="C1030" s="26">
        <v>156</v>
      </c>
      <c r="D1030" s="135">
        <f t="shared" si="16"/>
        <v>0.6602564102564102</v>
      </c>
    </row>
    <row r="1031" spans="1:4" s="42" customFormat="1" ht="16.5" customHeight="1">
      <c r="A1031" s="25" t="s">
        <v>931</v>
      </c>
      <c r="B1031" s="26">
        <v>0</v>
      </c>
      <c r="C1031" s="26">
        <v>0</v>
      </c>
      <c r="D1031" s="135" t="str">
        <f t="shared" si="16"/>
        <v>-</v>
      </c>
    </row>
    <row r="1032" spans="1:4" s="42" customFormat="1" ht="16.5" customHeight="1">
      <c r="A1032" s="25" t="s">
        <v>932</v>
      </c>
      <c r="B1032" s="26">
        <v>0</v>
      </c>
      <c r="C1032" s="26">
        <v>0</v>
      </c>
      <c r="D1032" s="135" t="str">
        <f t="shared" si="16"/>
        <v>-</v>
      </c>
    </row>
    <row r="1033" spans="1:4" s="42" customFormat="1" ht="16.5" customHeight="1">
      <c r="A1033" s="25" t="s">
        <v>933</v>
      </c>
      <c r="B1033" s="26">
        <v>0</v>
      </c>
      <c r="C1033" s="26">
        <v>18</v>
      </c>
      <c r="D1033" s="135">
        <f t="shared" si="16"/>
        <v>0</v>
      </c>
    </row>
    <row r="1034" spans="1:4" s="42" customFormat="1" ht="16.5" customHeight="1">
      <c r="A1034" s="25" t="s">
        <v>934</v>
      </c>
      <c r="B1034" s="26">
        <v>0</v>
      </c>
      <c r="C1034" s="26">
        <v>0</v>
      </c>
      <c r="D1034" s="135" t="str">
        <f t="shared" si="16"/>
        <v>-</v>
      </c>
    </row>
    <row r="1035" spans="1:4" s="42" customFormat="1" ht="16.5" customHeight="1">
      <c r="A1035" s="25" t="s">
        <v>935</v>
      </c>
      <c r="B1035" s="26">
        <v>2208</v>
      </c>
      <c r="C1035" s="26">
        <v>1198</v>
      </c>
      <c r="D1035" s="135">
        <f t="shared" si="16"/>
        <v>1.8430717863105175</v>
      </c>
    </row>
    <row r="1036" spans="1:4" s="42" customFormat="1" ht="16.5" customHeight="1">
      <c r="A1036" s="25" t="s">
        <v>936</v>
      </c>
      <c r="B1036" s="26">
        <v>0</v>
      </c>
      <c r="C1036" s="26">
        <v>0</v>
      </c>
      <c r="D1036" s="135" t="str">
        <f t="shared" si="16"/>
        <v>-</v>
      </c>
    </row>
    <row r="1037" spans="1:4" s="42" customFormat="1" ht="16.5" customHeight="1">
      <c r="A1037" s="25" t="s">
        <v>937</v>
      </c>
      <c r="B1037" s="26">
        <v>538</v>
      </c>
      <c r="C1037" s="26">
        <v>733</v>
      </c>
      <c r="D1037" s="135">
        <f t="shared" si="16"/>
        <v>0.7339699863574352</v>
      </c>
    </row>
    <row r="1038" spans="1:4" s="42" customFormat="1" ht="16.5" customHeight="1">
      <c r="A1038" s="25" t="s">
        <v>938</v>
      </c>
      <c r="B1038" s="26">
        <v>3602</v>
      </c>
      <c r="C1038" s="26">
        <v>1442</v>
      </c>
      <c r="D1038" s="135">
        <f t="shared" si="16"/>
        <v>2.497919556171983</v>
      </c>
    </row>
    <row r="1039" spans="1:4" s="42" customFormat="1" ht="16.5" customHeight="1">
      <c r="A1039" s="25" t="s">
        <v>939</v>
      </c>
      <c r="B1039" s="26">
        <v>256</v>
      </c>
      <c r="C1039" s="26">
        <v>333</v>
      </c>
      <c r="D1039" s="135">
        <f t="shared" si="16"/>
        <v>0.7687687687687688</v>
      </c>
    </row>
    <row r="1040" spans="1:4" s="42" customFormat="1" ht="16.5" customHeight="1">
      <c r="A1040" s="25" t="s">
        <v>940</v>
      </c>
      <c r="B1040" s="26">
        <v>52553</v>
      </c>
      <c r="C1040" s="26">
        <v>108761</v>
      </c>
      <c r="D1040" s="135">
        <f t="shared" si="16"/>
        <v>0.48319710190233633</v>
      </c>
    </row>
    <row r="1041" spans="1:4" s="42" customFormat="1" ht="16.5" customHeight="1">
      <c r="A1041" s="136" t="s">
        <v>941</v>
      </c>
      <c r="B1041" s="26">
        <f>SUM(B1042:B1050)</f>
        <v>283</v>
      </c>
      <c r="C1041" s="26">
        <f>SUM(C1042:C1050)</f>
        <v>955</v>
      </c>
      <c r="D1041" s="135">
        <f t="shared" si="16"/>
        <v>0.2963350785340314</v>
      </c>
    </row>
    <row r="1042" spans="1:4" s="42" customFormat="1" ht="16.5" customHeight="1">
      <c r="A1042" s="25" t="s">
        <v>133</v>
      </c>
      <c r="B1042" s="26">
        <v>145</v>
      </c>
      <c r="C1042" s="26">
        <v>138</v>
      </c>
      <c r="D1042" s="135">
        <f t="shared" si="16"/>
        <v>1.0507246376811594</v>
      </c>
    </row>
    <row r="1043" spans="1:4" s="42" customFormat="1" ht="16.5" customHeight="1">
      <c r="A1043" s="25" t="s">
        <v>134</v>
      </c>
      <c r="B1043" s="26">
        <v>30</v>
      </c>
      <c r="C1043" s="26">
        <v>5</v>
      </c>
      <c r="D1043" s="135">
        <f t="shared" si="16"/>
        <v>6</v>
      </c>
    </row>
    <row r="1044" spans="1:4" s="42" customFormat="1" ht="16.5" customHeight="1">
      <c r="A1044" s="25" t="s">
        <v>135</v>
      </c>
      <c r="B1044" s="26">
        <v>0</v>
      </c>
      <c r="C1044" s="26">
        <v>0</v>
      </c>
      <c r="D1044" s="135" t="str">
        <f t="shared" si="16"/>
        <v>-</v>
      </c>
    </row>
    <row r="1045" spans="1:4" s="42" customFormat="1" ht="16.5" customHeight="1">
      <c r="A1045" s="25" t="s">
        <v>942</v>
      </c>
      <c r="B1045" s="26">
        <v>0</v>
      </c>
      <c r="C1045" s="26">
        <v>0</v>
      </c>
      <c r="D1045" s="135" t="str">
        <f t="shared" si="16"/>
        <v>-</v>
      </c>
    </row>
    <row r="1046" spans="1:4" s="42" customFormat="1" ht="16.5" customHeight="1">
      <c r="A1046" s="25" t="s">
        <v>943</v>
      </c>
      <c r="B1046" s="26">
        <v>0</v>
      </c>
      <c r="C1046" s="26">
        <v>0</v>
      </c>
      <c r="D1046" s="135" t="str">
        <f t="shared" si="16"/>
        <v>-</v>
      </c>
    </row>
    <row r="1047" spans="1:4" s="42" customFormat="1" ht="16.5" customHeight="1">
      <c r="A1047" s="25" t="s">
        <v>944</v>
      </c>
      <c r="B1047" s="26">
        <v>20</v>
      </c>
      <c r="C1047" s="26">
        <v>10</v>
      </c>
      <c r="D1047" s="135">
        <f t="shared" si="16"/>
        <v>2</v>
      </c>
    </row>
    <row r="1048" spans="1:4" s="42" customFormat="1" ht="16.5" customHeight="1">
      <c r="A1048" s="25" t="s">
        <v>945</v>
      </c>
      <c r="B1048" s="26">
        <v>13</v>
      </c>
      <c r="C1048" s="26">
        <v>23</v>
      </c>
      <c r="D1048" s="135">
        <f t="shared" si="16"/>
        <v>0.5652173913043478</v>
      </c>
    </row>
    <row r="1049" spans="1:4" s="42" customFormat="1" ht="16.5" customHeight="1">
      <c r="A1049" s="25" t="s">
        <v>946</v>
      </c>
      <c r="B1049" s="26">
        <v>0</v>
      </c>
      <c r="C1049" s="26">
        <v>0</v>
      </c>
      <c r="D1049" s="135" t="str">
        <f t="shared" si="16"/>
        <v>-</v>
      </c>
    </row>
    <row r="1050" spans="1:4" s="42" customFormat="1" ht="16.5" customHeight="1">
      <c r="A1050" s="25" t="s">
        <v>947</v>
      </c>
      <c r="B1050" s="26">
        <v>75</v>
      </c>
      <c r="C1050" s="26">
        <v>779</v>
      </c>
      <c r="D1050" s="135">
        <f t="shared" si="16"/>
        <v>0.0962772785622593</v>
      </c>
    </row>
    <row r="1051" spans="1:4" s="42" customFormat="1" ht="16.5" customHeight="1">
      <c r="A1051" s="136" t="s">
        <v>948</v>
      </c>
      <c r="B1051" s="26">
        <f>SUM(B1052:B1060)</f>
        <v>1613</v>
      </c>
      <c r="C1051" s="26">
        <f>SUM(C1052:C1060)</f>
        <v>4700</v>
      </c>
      <c r="D1051" s="135">
        <f t="shared" si="16"/>
        <v>0.34319148936170213</v>
      </c>
    </row>
    <row r="1052" spans="1:4" s="42" customFormat="1" ht="16.5" customHeight="1">
      <c r="A1052" s="25" t="s">
        <v>133</v>
      </c>
      <c r="B1052" s="26">
        <v>0</v>
      </c>
      <c r="C1052" s="26">
        <v>0</v>
      </c>
      <c r="D1052" s="135" t="str">
        <f t="shared" si="16"/>
        <v>-</v>
      </c>
    </row>
    <row r="1053" spans="1:4" s="42" customFormat="1" ht="16.5" customHeight="1">
      <c r="A1053" s="25" t="s">
        <v>134</v>
      </c>
      <c r="B1053" s="26">
        <v>0</v>
      </c>
      <c r="C1053" s="26">
        <v>0</v>
      </c>
      <c r="D1053" s="135" t="str">
        <f t="shared" si="16"/>
        <v>-</v>
      </c>
    </row>
    <row r="1054" spans="1:4" s="42" customFormat="1" ht="16.5" customHeight="1">
      <c r="A1054" s="25" t="s">
        <v>135</v>
      </c>
      <c r="B1054" s="26">
        <v>0</v>
      </c>
      <c r="C1054" s="26">
        <v>0</v>
      </c>
      <c r="D1054" s="135" t="str">
        <f t="shared" si="16"/>
        <v>-</v>
      </c>
    </row>
    <row r="1055" spans="1:4" s="42" customFormat="1" ht="16.5" customHeight="1">
      <c r="A1055" s="25" t="s">
        <v>949</v>
      </c>
      <c r="B1055" s="26">
        <v>1613</v>
      </c>
      <c r="C1055" s="26">
        <v>0</v>
      </c>
      <c r="D1055" s="135" t="str">
        <f t="shared" si="16"/>
        <v>-</v>
      </c>
    </row>
    <row r="1056" spans="1:4" s="42" customFormat="1" ht="16.5" customHeight="1">
      <c r="A1056" s="25" t="s">
        <v>950</v>
      </c>
      <c r="B1056" s="26">
        <v>0</v>
      </c>
      <c r="C1056" s="26">
        <v>0</v>
      </c>
      <c r="D1056" s="135" t="str">
        <f t="shared" si="16"/>
        <v>-</v>
      </c>
    </row>
    <row r="1057" spans="1:4" s="42" customFormat="1" ht="16.5" customHeight="1">
      <c r="A1057" s="25" t="s">
        <v>951</v>
      </c>
      <c r="B1057" s="26">
        <v>0</v>
      </c>
      <c r="C1057" s="26">
        <v>0</v>
      </c>
      <c r="D1057" s="135" t="str">
        <f t="shared" si="16"/>
        <v>-</v>
      </c>
    </row>
    <row r="1058" spans="1:4" s="42" customFormat="1" ht="16.5" customHeight="1">
      <c r="A1058" s="25" t="s">
        <v>952</v>
      </c>
      <c r="B1058" s="26">
        <v>0</v>
      </c>
      <c r="C1058" s="26">
        <v>0</v>
      </c>
      <c r="D1058" s="135" t="str">
        <f t="shared" si="16"/>
        <v>-</v>
      </c>
    </row>
    <row r="1059" spans="1:4" s="42" customFormat="1" ht="16.5" customHeight="1">
      <c r="A1059" s="25" t="s">
        <v>953</v>
      </c>
      <c r="B1059" s="26">
        <v>0</v>
      </c>
      <c r="C1059" s="26">
        <v>0</v>
      </c>
      <c r="D1059" s="135" t="str">
        <f t="shared" si="16"/>
        <v>-</v>
      </c>
    </row>
    <row r="1060" spans="1:4" s="42" customFormat="1" ht="16.5" customHeight="1">
      <c r="A1060" s="25" t="s">
        <v>954</v>
      </c>
      <c r="B1060" s="26">
        <v>0</v>
      </c>
      <c r="C1060" s="26">
        <v>4700</v>
      </c>
      <c r="D1060" s="135">
        <f t="shared" si="16"/>
        <v>0</v>
      </c>
    </row>
    <row r="1061" spans="1:4" s="42" customFormat="1" ht="16.5" customHeight="1">
      <c r="A1061" s="136" t="s">
        <v>955</v>
      </c>
      <c r="B1061" s="26">
        <f>SUM(B1062:B1065)</f>
        <v>17855</v>
      </c>
      <c r="C1061" s="26">
        <f>SUM(C1062:C1065)</f>
        <v>20126</v>
      </c>
      <c r="D1061" s="135">
        <f t="shared" si="16"/>
        <v>0.8871608864155819</v>
      </c>
    </row>
    <row r="1062" spans="1:4" s="42" customFormat="1" ht="16.5" customHeight="1">
      <c r="A1062" s="25" t="s">
        <v>956</v>
      </c>
      <c r="B1062" s="26">
        <v>7893</v>
      </c>
      <c r="C1062" s="26">
        <v>4376</v>
      </c>
      <c r="D1062" s="135">
        <f t="shared" si="16"/>
        <v>1.8037020109689215</v>
      </c>
    </row>
    <row r="1063" spans="1:4" s="42" customFormat="1" ht="16.5" customHeight="1">
      <c r="A1063" s="25" t="s">
        <v>957</v>
      </c>
      <c r="B1063" s="26">
        <v>4012</v>
      </c>
      <c r="C1063" s="26">
        <v>3708</v>
      </c>
      <c r="D1063" s="135">
        <f t="shared" si="16"/>
        <v>1.0819848975188782</v>
      </c>
    </row>
    <row r="1064" spans="1:4" s="42" customFormat="1" ht="16.5" customHeight="1">
      <c r="A1064" s="25" t="s">
        <v>958</v>
      </c>
      <c r="B1064" s="26">
        <v>3711</v>
      </c>
      <c r="C1064" s="26">
        <v>5234</v>
      </c>
      <c r="D1064" s="135">
        <f t="shared" si="16"/>
        <v>0.7090179594956056</v>
      </c>
    </row>
    <row r="1065" spans="1:4" s="42" customFormat="1" ht="16.5" customHeight="1">
      <c r="A1065" s="25" t="s">
        <v>959</v>
      </c>
      <c r="B1065" s="26">
        <v>2239</v>
      </c>
      <c r="C1065" s="26">
        <v>6808</v>
      </c>
      <c r="D1065" s="135">
        <f t="shared" si="16"/>
        <v>0.32887779083431257</v>
      </c>
    </row>
    <row r="1066" spans="1:4" s="42" customFormat="1" ht="16.5" customHeight="1">
      <c r="A1066" s="136" t="s">
        <v>960</v>
      </c>
      <c r="B1066" s="26">
        <f>SUM(B1067:B1072)</f>
        <v>11</v>
      </c>
      <c r="C1066" s="26">
        <f>SUM(C1067:C1072)</f>
        <v>0</v>
      </c>
      <c r="D1066" s="135" t="str">
        <f t="shared" si="16"/>
        <v>-</v>
      </c>
    </row>
    <row r="1067" spans="1:4" s="42" customFormat="1" ht="16.5" customHeight="1">
      <c r="A1067" s="25" t="s">
        <v>133</v>
      </c>
      <c r="B1067" s="26">
        <v>0</v>
      </c>
      <c r="C1067" s="26">
        <v>0</v>
      </c>
      <c r="D1067" s="135" t="str">
        <f t="shared" si="16"/>
        <v>-</v>
      </c>
    </row>
    <row r="1068" spans="1:4" s="42" customFormat="1" ht="16.5" customHeight="1">
      <c r="A1068" s="25" t="s">
        <v>134</v>
      </c>
      <c r="B1068" s="26">
        <v>11</v>
      </c>
      <c r="C1068" s="26">
        <v>0</v>
      </c>
      <c r="D1068" s="135" t="str">
        <f t="shared" si="16"/>
        <v>-</v>
      </c>
    </row>
    <row r="1069" spans="1:4" s="42" customFormat="1" ht="16.5" customHeight="1">
      <c r="A1069" s="25" t="s">
        <v>135</v>
      </c>
      <c r="B1069" s="26">
        <v>0</v>
      </c>
      <c r="C1069" s="26">
        <v>0</v>
      </c>
      <c r="D1069" s="135" t="str">
        <f t="shared" si="16"/>
        <v>-</v>
      </c>
    </row>
    <row r="1070" spans="1:4" s="42" customFormat="1" ht="16.5" customHeight="1">
      <c r="A1070" s="25" t="s">
        <v>946</v>
      </c>
      <c r="B1070" s="26">
        <v>0</v>
      </c>
      <c r="C1070" s="26">
        <v>0</v>
      </c>
      <c r="D1070" s="135" t="str">
        <f t="shared" si="16"/>
        <v>-</v>
      </c>
    </row>
    <row r="1071" spans="1:4" s="42" customFormat="1" ht="16.5" customHeight="1">
      <c r="A1071" s="25" t="s">
        <v>961</v>
      </c>
      <c r="B1071" s="26">
        <v>0</v>
      </c>
      <c r="C1071" s="26">
        <v>0</v>
      </c>
      <c r="D1071" s="135" t="str">
        <f t="shared" si="16"/>
        <v>-</v>
      </c>
    </row>
    <row r="1072" spans="1:4" s="42" customFormat="1" ht="16.5" customHeight="1">
      <c r="A1072" s="25" t="s">
        <v>962</v>
      </c>
      <c r="B1072" s="26">
        <v>0</v>
      </c>
      <c r="C1072" s="26">
        <v>0</v>
      </c>
      <c r="D1072" s="135" t="str">
        <f t="shared" si="16"/>
        <v>-</v>
      </c>
    </row>
    <row r="1073" spans="1:4" s="42" customFormat="1" ht="16.5" customHeight="1">
      <c r="A1073" s="136" t="s">
        <v>963</v>
      </c>
      <c r="B1073" s="26">
        <f>SUM(B1074:B1077)</f>
        <v>72162</v>
      </c>
      <c r="C1073" s="26">
        <f>SUM(C1074:C1077)</f>
        <v>2670</v>
      </c>
      <c r="D1073" s="135">
        <f t="shared" si="16"/>
        <v>27.02696629213483</v>
      </c>
    </row>
    <row r="1074" spans="1:4" s="42" customFormat="1" ht="16.5" customHeight="1">
      <c r="A1074" s="25" t="s">
        <v>964</v>
      </c>
      <c r="B1074" s="26">
        <v>48403</v>
      </c>
      <c r="C1074" s="26">
        <v>1844</v>
      </c>
      <c r="D1074" s="135">
        <f t="shared" si="16"/>
        <v>26.248915401301517</v>
      </c>
    </row>
    <row r="1075" spans="1:4" s="42" customFormat="1" ht="16.5" customHeight="1">
      <c r="A1075" s="25" t="s">
        <v>965</v>
      </c>
      <c r="B1075" s="26">
        <v>8356</v>
      </c>
      <c r="C1075" s="26">
        <v>0</v>
      </c>
      <c r="D1075" s="135" t="str">
        <f t="shared" si="16"/>
        <v>-</v>
      </c>
    </row>
    <row r="1076" spans="1:4" s="42" customFormat="1" ht="16.5" customHeight="1">
      <c r="A1076" s="25" t="s">
        <v>966</v>
      </c>
      <c r="B1076" s="26">
        <v>0</v>
      </c>
      <c r="C1076" s="26">
        <v>62</v>
      </c>
      <c r="D1076" s="135">
        <f t="shared" si="16"/>
        <v>0</v>
      </c>
    </row>
    <row r="1077" spans="1:4" s="42" customFormat="1" ht="16.5" customHeight="1">
      <c r="A1077" s="25" t="s">
        <v>967</v>
      </c>
      <c r="B1077" s="26">
        <v>15403</v>
      </c>
      <c r="C1077" s="26">
        <v>764</v>
      </c>
      <c r="D1077" s="135">
        <f t="shared" si="16"/>
        <v>20.160994764397905</v>
      </c>
    </row>
    <row r="1078" spans="1:4" s="42" customFormat="1" ht="16.5" customHeight="1">
      <c r="A1078" s="136" t="s">
        <v>968</v>
      </c>
      <c r="B1078" s="26">
        <f>SUM(B1079:B1080)</f>
        <v>15163</v>
      </c>
      <c r="C1078" s="26">
        <f>SUM(C1079:C1080)</f>
        <v>27951</v>
      </c>
      <c r="D1078" s="135">
        <f t="shared" si="16"/>
        <v>0.5424850631462201</v>
      </c>
    </row>
    <row r="1079" spans="1:4" s="42" customFormat="1" ht="16.5" customHeight="1">
      <c r="A1079" s="25" t="s">
        <v>969</v>
      </c>
      <c r="B1079" s="26">
        <v>1155</v>
      </c>
      <c r="C1079" s="26">
        <v>1534</v>
      </c>
      <c r="D1079" s="135">
        <f t="shared" si="16"/>
        <v>0.7529335071707953</v>
      </c>
    </row>
    <row r="1080" spans="1:4" s="42" customFormat="1" ht="16.5" customHeight="1">
      <c r="A1080" s="25" t="s">
        <v>970</v>
      </c>
      <c r="B1080" s="26">
        <v>14008</v>
      </c>
      <c r="C1080" s="26">
        <v>26417</v>
      </c>
      <c r="D1080" s="135">
        <f t="shared" si="16"/>
        <v>0.5302646023394026</v>
      </c>
    </row>
    <row r="1081" spans="1:4" s="42" customFormat="1" ht="16.5" customHeight="1">
      <c r="A1081" s="136" t="s">
        <v>971</v>
      </c>
      <c r="B1081" s="26">
        <f>SUM(B1082,B1092,B1108,B1113,B1127,B1136,B1143,B1150)</f>
        <v>105962</v>
      </c>
      <c r="C1081" s="26">
        <f>SUM(C1082,C1092,C1108,C1113,C1127,C1136,C1143,C1150)</f>
        <v>78880</v>
      </c>
      <c r="D1081" s="135">
        <f t="shared" si="16"/>
        <v>1.3433316430020283</v>
      </c>
    </row>
    <row r="1082" spans="1:4" s="42" customFormat="1" ht="17.25" customHeight="1">
      <c r="A1082" s="136" t="s">
        <v>972</v>
      </c>
      <c r="B1082" s="26">
        <f>SUM(B1083:B1091)</f>
        <v>1009</v>
      </c>
      <c r="C1082" s="26">
        <f>SUM(C1083:C1091)</f>
        <v>104</v>
      </c>
      <c r="D1082" s="135">
        <f t="shared" si="16"/>
        <v>9.701923076923077</v>
      </c>
    </row>
    <row r="1083" spans="1:4" s="42" customFormat="1" ht="16.5" customHeight="1">
      <c r="A1083" s="25" t="s">
        <v>133</v>
      </c>
      <c r="B1083" s="26">
        <v>102</v>
      </c>
      <c r="C1083" s="26">
        <v>90</v>
      </c>
      <c r="D1083" s="135">
        <f t="shared" si="16"/>
        <v>1.1333333333333333</v>
      </c>
    </row>
    <row r="1084" spans="1:4" s="42" customFormat="1" ht="16.5" customHeight="1">
      <c r="A1084" s="25" t="s">
        <v>134</v>
      </c>
      <c r="B1084" s="26">
        <v>3</v>
      </c>
      <c r="C1084" s="26">
        <v>14</v>
      </c>
      <c r="D1084" s="135">
        <f t="shared" si="16"/>
        <v>0.21428571428571427</v>
      </c>
    </row>
    <row r="1085" spans="1:4" s="42" customFormat="1" ht="16.5" customHeight="1">
      <c r="A1085" s="25" t="s">
        <v>135</v>
      </c>
      <c r="B1085" s="26">
        <v>0</v>
      </c>
      <c r="C1085" s="26">
        <v>0</v>
      </c>
      <c r="D1085" s="135" t="str">
        <f t="shared" si="16"/>
        <v>-</v>
      </c>
    </row>
    <row r="1086" spans="1:4" s="42" customFormat="1" ht="16.5" customHeight="1">
      <c r="A1086" s="25" t="s">
        <v>973</v>
      </c>
      <c r="B1086" s="26">
        <v>0</v>
      </c>
      <c r="C1086" s="26">
        <v>0</v>
      </c>
      <c r="D1086" s="135" t="str">
        <f t="shared" si="16"/>
        <v>-</v>
      </c>
    </row>
    <row r="1087" spans="1:4" s="42" customFormat="1" ht="16.5" customHeight="1">
      <c r="A1087" s="25" t="s">
        <v>974</v>
      </c>
      <c r="B1087" s="26">
        <v>0</v>
      </c>
      <c r="C1087" s="26">
        <v>0</v>
      </c>
      <c r="D1087" s="135" t="str">
        <f t="shared" si="16"/>
        <v>-</v>
      </c>
    </row>
    <row r="1088" spans="1:4" s="42" customFormat="1" ht="16.5" customHeight="1">
      <c r="A1088" s="25" t="s">
        <v>975</v>
      </c>
      <c r="B1088" s="26">
        <v>0</v>
      </c>
      <c r="C1088" s="26">
        <v>0</v>
      </c>
      <c r="D1088" s="135" t="str">
        <f t="shared" si="16"/>
        <v>-</v>
      </c>
    </row>
    <row r="1089" spans="1:4" s="42" customFormat="1" ht="16.5" customHeight="1">
      <c r="A1089" s="25" t="s">
        <v>976</v>
      </c>
      <c r="B1089" s="26">
        <v>0</v>
      </c>
      <c r="C1089" s="26">
        <v>0</v>
      </c>
      <c r="D1089" s="135" t="str">
        <f t="shared" si="16"/>
        <v>-</v>
      </c>
    </row>
    <row r="1090" spans="1:4" s="42" customFormat="1" ht="16.5" customHeight="1">
      <c r="A1090" s="25" t="s">
        <v>977</v>
      </c>
      <c r="B1090" s="26">
        <v>0</v>
      </c>
      <c r="C1090" s="26">
        <v>0</v>
      </c>
      <c r="D1090" s="135" t="str">
        <f t="shared" si="16"/>
        <v>-</v>
      </c>
    </row>
    <row r="1091" spans="1:4" s="42" customFormat="1" ht="16.5" customHeight="1">
      <c r="A1091" s="25" t="s">
        <v>978</v>
      </c>
      <c r="B1091" s="26">
        <v>904</v>
      </c>
      <c r="C1091" s="26">
        <v>0</v>
      </c>
      <c r="D1091" s="135" t="str">
        <f t="shared" si="16"/>
        <v>-</v>
      </c>
    </row>
    <row r="1092" spans="1:4" s="42" customFormat="1" ht="16.5" customHeight="1">
      <c r="A1092" s="136" t="s">
        <v>979</v>
      </c>
      <c r="B1092" s="26">
        <f>SUM(B1093:B1107)</f>
        <v>386</v>
      </c>
      <c r="C1092" s="26">
        <f>SUM(C1093:C1107)</f>
        <v>5133</v>
      </c>
      <c r="D1092" s="135">
        <f t="shared" si="16"/>
        <v>0.07519968829144749</v>
      </c>
    </row>
    <row r="1093" spans="1:4" s="42" customFormat="1" ht="16.5" customHeight="1">
      <c r="A1093" s="25" t="s">
        <v>133</v>
      </c>
      <c r="B1093" s="26">
        <v>93</v>
      </c>
      <c r="C1093" s="26">
        <v>7</v>
      </c>
      <c r="D1093" s="135">
        <f aca="true" t="shared" si="17" ref="D1093:D1156">IF(C1093=0,"-",B1093/C1093)</f>
        <v>13.285714285714286</v>
      </c>
    </row>
    <row r="1094" spans="1:4" s="42" customFormat="1" ht="16.5" customHeight="1">
      <c r="A1094" s="25" t="s">
        <v>134</v>
      </c>
      <c r="B1094" s="26">
        <v>0</v>
      </c>
      <c r="C1094" s="26">
        <v>0</v>
      </c>
      <c r="D1094" s="135" t="str">
        <f t="shared" si="17"/>
        <v>-</v>
      </c>
    </row>
    <row r="1095" spans="1:4" s="42" customFormat="1" ht="16.5" customHeight="1">
      <c r="A1095" s="25" t="s">
        <v>135</v>
      </c>
      <c r="B1095" s="26">
        <v>0</v>
      </c>
      <c r="C1095" s="26">
        <v>16</v>
      </c>
      <c r="D1095" s="135">
        <f t="shared" si="17"/>
        <v>0</v>
      </c>
    </row>
    <row r="1096" spans="1:4" s="42" customFormat="1" ht="16.5" customHeight="1">
      <c r="A1096" s="25" t="s">
        <v>980</v>
      </c>
      <c r="B1096" s="26">
        <v>83</v>
      </c>
      <c r="C1096" s="26">
        <v>92</v>
      </c>
      <c r="D1096" s="135">
        <f t="shared" si="17"/>
        <v>0.9021739130434783</v>
      </c>
    </row>
    <row r="1097" spans="1:4" s="42" customFormat="1" ht="16.5" customHeight="1">
      <c r="A1097" s="25" t="s">
        <v>981</v>
      </c>
      <c r="B1097" s="26">
        <v>0</v>
      </c>
      <c r="C1097" s="26">
        <v>0</v>
      </c>
      <c r="D1097" s="135" t="str">
        <f t="shared" si="17"/>
        <v>-</v>
      </c>
    </row>
    <row r="1098" spans="1:4" s="42" customFormat="1" ht="16.5" customHeight="1">
      <c r="A1098" s="25" t="s">
        <v>982</v>
      </c>
      <c r="B1098" s="26">
        <v>0</v>
      </c>
      <c r="C1098" s="26">
        <v>0</v>
      </c>
      <c r="D1098" s="135" t="str">
        <f t="shared" si="17"/>
        <v>-</v>
      </c>
    </row>
    <row r="1099" spans="1:4" s="42" customFormat="1" ht="16.5" customHeight="1">
      <c r="A1099" s="25" t="s">
        <v>983</v>
      </c>
      <c r="B1099" s="26">
        <v>0</v>
      </c>
      <c r="C1099" s="26">
        <v>0</v>
      </c>
      <c r="D1099" s="135" t="str">
        <f t="shared" si="17"/>
        <v>-</v>
      </c>
    </row>
    <row r="1100" spans="1:4" s="42" customFormat="1" ht="16.5" customHeight="1">
      <c r="A1100" s="25" t="s">
        <v>984</v>
      </c>
      <c r="B1100" s="26">
        <v>0</v>
      </c>
      <c r="C1100" s="26">
        <v>0</v>
      </c>
      <c r="D1100" s="135" t="str">
        <f t="shared" si="17"/>
        <v>-</v>
      </c>
    </row>
    <row r="1101" spans="1:4" s="42" customFormat="1" ht="16.5" customHeight="1">
      <c r="A1101" s="25" t="s">
        <v>985</v>
      </c>
      <c r="B1101" s="26">
        <v>0</v>
      </c>
      <c r="C1101" s="26">
        <v>0</v>
      </c>
      <c r="D1101" s="135" t="str">
        <f t="shared" si="17"/>
        <v>-</v>
      </c>
    </row>
    <row r="1102" spans="1:4" s="42" customFormat="1" ht="16.5" customHeight="1">
      <c r="A1102" s="25" t="s">
        <v>986</v>
      </c>
      <c r="B1102" s="26">
        <v>0</v>
      </c>
      <c r="C1102" s="26">
        <v>0</v>
      </c>
      <c r="D1102" s="135" t="str">
        <f t="shared" si="17"/>
        <v>-</v>
      </c>
    </row>
    <row r="1103" spans="1:4" s="42" customFormat="1" ht="16.5" customHeight="1">
      <c r="A1103" s="25" t="s">
        <v>987</v>
      </c>
      <c r="B1103" s="26">
        <v>0</v>
      </c>
      <c r="C1103" s="26">
        <v>0</v>
      </c>
      <c r="D1103" s="135" t="str">
        <f t="shared" si="17"/>
        <v>-</v>
      </c>
    </row>
    <row r="1104" spans="1:4" s="42" customFormat="1" ht="16.5" customHeight="1">
      <c r="A1104" s="25" t="s">
        <v>988</v>
      </c>
      <c r="B1104" s="26">
        <v>0</v>
      </c>
      <c r="C1104" s="26">
        <v>0</v>
      </c>
      <c r="D1104" s="135" t="str">
        <f t="shared" si="17"/>
        <v>-</v>
      </c>
    </row>
    <row r="1105" spans="1:4" s="42" customFormat="1" ht="16.5" customHeight="1">
      <c r="A1105" s="25" t="s">
        <v>989</v>
      </c>
      <c r="B1105" s="26">
        <v>0</v>
      </c>
      <c r="C1105" s="26">
        <v>0</v>
      </c>
      <c r="D1105" s="135" t="str">
        <f t="shared" si="17"/>
        <v>-</v>
      </c>
    </row>
    <row r="1106" spans="1:4" s="42" customFormat="1" ht="16.5" customHeight="1">
      <c r="A1106" s="25" t="s">
        <v>990</v>
      </c>
      <c r="B1106" s="26">
        <v>0</v>
      </c>
      <c r="C1106" s="26">
        <v>0</v>
      </c>
      <c r="D1106" s="135" t="str">
        <f t="shared" si="17"/>
        <v>-</v>
      </c>
    </row>
    <row r="1107" spans="1:4" s="42" customFormat="1" ht="16.5" customHeight="1">
      <c r="A1107" s="25" t="s">
        <v>991</v>
      </c>
      <c r="B1107" s="26">
        <v>210</v>
      </c>
      <c r="C1107" s="26">
        <v>5018</v>
      </c>
      <c r="D1107" s="135">
        <f t="shared" si="17"/>
        <v>0.04184934236747708</v>
      </c>
    </row>
    <row r="1108" spans="1:4" s="42" customFormat="1" ht="16.5" customHeight="1">
      <c r="A1108" s="136" t="s">
        <v>992</v>
      </c>
      <c r="B1108" s="26">
        <f>SUM(B1109:B1112)</f>
        <v>8435</v>
      </c>
      <c r="C1108" s="26">
        <f>SUM(C1109:C1112)</f>
        <v>8750</v>
      </c>
      <c r="D1108" s="135">
        <f t="shared" si="17"/>
        <v>0.964</v>
      </c>
    </row>
    <row r="1109" spans="1:4" s="42" customFormat="1" ht="16.5" customHeight="1">
      <c r="A1109" s="25" t="s">
        <v>133</v>
      </c>
      <c r="B1109" s="26">
        <v>4199</v>
      </c>
      <c r="C1109" s="26">
        <v>6077</v>
      </c>
      <c r="D1109" s="135">
        <f t="shared" si="17"/>
        <v>0.6909659371400362</v>
      </c>
    </row>
    <row r="1110" spans="1:4" s="42" customFormat="1" ht="16.5" customHeight="1">
      <c r="A1110" s="25" t="s">
        <v>134</v>
      </c>
      <c r="B1110" s="26">
        <v>1642</v>
      </c>
      <c r="C1110" s="26">
        <v>1286</v>
      </c>
      <c r="D1110" s="135">
        <f t="shared" si="17"/>
        <v>1.2768273716951788</v>
      </c>
    </row>
    <row r="1111" spans="1:4" s="42" customFormat="1" ht="16.5" customHeight="1">
      <c r="A1111" s="25" t="s">
        <v>135</v>
      </c>
      <c r="B1111" s="26">
        <v>550</v>
      </c>
      <c r="C1111" s="26">
        <v>600</v>
      </c>
      <c r="D1111" s="135">
        <f t="shared" si="17"/>
        <v>0.9166666666666666</v>
      </c>
    </row>
    <row r="1112" spans="1:4" s="42" customFormat="1" ht="16.5" customHeight="1">
      <c r="A1112" s="25" t="s">
        <v>993</v>
      </c>
      <c r="B1112" s="26">
        <v>2044</v>
      </c>
      <c r="C1112" s="26">
        <v>787</v>
      </c>
      <c r="D1112" s="135">
        <f t="shared" si="17"/>
        <v>2.5972045743329097</v>
      </c>
    </row>
    <row r="1113" spans="1:4" s="42" customFormat="1" ht="16.5" customHeight="1">
      <c r="A1113" s="136" t="s">
        <v>994</v>
      </c>
      <c r="B1113" s="26">
        <f>SUM(B1114:B1126)</f>
        <v>10949</v>
      </c>
      <c r="C1113" s="26">
        <f>SUM(C1114:C1126)</f>
        <v>6541</v>
      </c>
      <c r="D1113" s="135">
        <f t="shared" si="17"/>
        <v>1.6739030729246294</v>
      </c>
    </row>
    <row r="1114" spans="1:4" s="42" customFormat="1" ht="16.5" customHeight="1">
      <c r="A1114" s="25" t="s">
        <v>133</v>
      </c>
      <c r="B1114" s="26">
        <v>3506</v>
      </c>
      <c r="C1114" s="26">
        <v>4360</v>
      </c>
      <c r="D1114" s="135">
        <f t="shared" si="17"/>
        <v>0.8041284403669725</v>
      </c>
    </row>
    <row r="1115" spans="1:4" s="42" customFormat="1" ht="16.5" customHeight="1">
      <c r="A1115" s="25" t="s">
        <v>134</v>
      </c>
      <c r="B1115" s="26">
        <v>225</v>
      </c>
      <c r="C1115" s="26">
        <v>164</v>
      </c>
      <c r="D1115" s="135">
        <f t="shared" si="17"/>
        <v>1.3719512195121952</v>
      </c>
    </row>
    <row r="1116" spans="1:4" s="42" customFormat="1" ht="16.5" customHeight="1">
      <c r="A1116" s="25" t="s">
        <v>135</v>
      </c>
      <c r="B1116" s="26">
        <v>24</v>
      </c>
      <c r="C1116" s="26">
        <v>15</v>
      </c>
      <c r="D1116" s="135">
        <f t="shared" si="17"/>
        <v>1.6</v>
      </c>
    </row>
    <row r="1117" spans="1:4" s="42" customFormat="1" ht="16.5" customHeight="1">
      <c r="A1117" s="25" t="s">
        <v>995</v>
      </c>
      <c r="B1117" s="26">
        <v>0</v>
      </c>
      <c r="C1117" s="26">
        <v>0</v>
      </c>
      <c r="D1117" s="135" t="str">
        <f t="shared" si="17"/>
        <v>-</v>
      </c>
    </row>
    <row r="1118" spans="1:4" s="42" customFormat="1" ht="16.5" customHeight="1">
      <c r="A1118" s="25" t="s">
        <v>996</v>
      </c>
      <c r="B1118" s="26">
        <v>0</v>
      </c>
      <c r="C1118" s="26">
        <v>0</v>
      </c>
      <c r="D1118" s="135" t="str">
        <f t="shared" si="17"/>
        <v>-</v>
      </c>
    </row>
    <row r="1119" spans="1:4" s="42" customFormat="1" ht="16.5" customHeight="1">
      <c r="A1119" s="25" t="s">
        <v>997</v>
      </c>
      <c r="B1119" s="26">
        <v>0</v>
      </c>
      <c r="C1119" s="26">
        <v>0</v>
      </c>
      <c r="D1119" s="135" t="str">
        <f t="shared" si="17"/>
        <v>-</v>
      </c>
    </row>
    <row r="1120" spans="1:4" s="42" customFormat="1" ht="16.5" customHeight="1">
      <c r="A1120" s="25" t="s">
        <v>998</v>
      </c>
      <c r="B1120" s="26">
        <v>116</v>
      </c>
      <c r="C1120" s="26">
        <v>141</v>
      </c>
      <c r="D1120" s="135">
        <f t="shared" si="17"/>
        <v>0.8226950354609929</v>
      </c>
    </row>
    <row r="1121" spans="1:4" s="42" customFormat="1" ht="16.5" customHeight="1">
      <c r="A1121" s="25" t="s">
        <v>999</v>
      </c>
      <c r="B1121" s="26">
        <v>110</v>
      </c>
      <c r="C1121" s="26">
        <v>7</v>
      </c>
      <c r="D1121" s="135">
        <f t="shared" si="17"/>
        <v>15.714285714285714</v>
      </c>
    </row>
    <row r="1122" spans="1:4" s="42" customFormat="1" ht="16.5" customHeight="1">
      <c r="A1122" s="25" t="s">
        <v>1000</v>
      </c>
      <c r="B1122" s="26">
        <v>1316</v>
      </c>
      <c r="C1122" s="26">
        <v>260</v>
      </c>
      <c r="D1122" s="135">
        <f t="shared" si="17"/>
        <v>5.061538461538461</v>
      </c>
    </row>
    <row r="1123" spans="1:4" s="42" customFormat="1" ht="16.5" customHeight="1">
      <c r="A1123" s="25" t="s">
        <v>1001</v>
      </c>
      <c r="B1123" s="26">
        <v>0</v>
      </c>
      <c r="C1123" s="26">
        <v>0</v>
      </c>
      <c r="D1123" s="135" t="str">
        <f t="shared" si="17"/>
        <v>-</v>
      </c>
    </row>
    <row r="1124" spans="1:4" s="42" customFormat="1" ht="16.5" customHeight="1">
      <c r="A1124" s="25" t="s">
        <v>946</v>
      </c>
      <c r="B1124" s="26">
        <v>0</v>
      </c>
      <c r="C1124" s="26">
        <v>0</v>
      </c>
      <c r="D1124" s="135" t="str">
        <f t="shared" si="17"/>
        <v>-</v>
      </c>
    </row>
    <row r="1125" spans="1:4" s="42" customFormat="1" ht="16.5" customHeight="1">
      <c r="A1125" s="25" t="s">
        <v>1002</v>
      </c>
      <c r="B1125" s="26">
        <v>37</v>
      </c>
      <c r="C1125" s="26">
        <v>0</v>
      </c>
      <c r="D1125" s="135" t="str">
        <f t="shared" si="17"/>
        <v>-</v>
      </c>
    </row>
    <row r="1126" spans="1:4" s="42" customFormat="1" ht="16.5" customHeight="1">
      <c r="A1126" s="25" t="s">
        <v>1003</v>
      </c>
      <c r="B1126" s="26">
        <v>5615</v>
      </c>
      <c r="C1126" s="26">
        <v>1594</v>
      </c>
      <c r="D1126" s="135">
        <f t="shared" si="17"/>
        <v>3.5225846925972397</v>
      </c>
    </row>
    <row r="1127" spans="1:4" s="42" customFormat="1" ht="16.5" customHeight="1">
      <c r="A1127" s="136" t="s">
        <v>1004</v>
      </c>
      <c r="B1127" s="26">
        <f>SUM(B1128:B1135)</f>
        <v>9000</v>
      </c>
      <c r="C1127" s="26">
        <f>SUM(C1128:C1135)</f>
        <v>7526</v>
      </c>
      <c r="D1127" s="135">
        <f t="shared" si="17"/>
        <v>1.1958543715120915</v>
      </c>
    </row>
    <row r="1128" spans="1:4" s="42" customFormat="1" ht="16.5" customHeight="1">
      <c r="A1128" s="25" t="s">
        <v>133</v>
      </c>
      <c r="B1128" s="26">
        <v>3117</v>
      </c>
      <c r="C1128" s="26">
        <v>2998</v>
      </c>
      <c r="D1128" s="135">
        <f t="shared" si="17"/>
        <v>1.0396931287525017</v>
      </c>
    </row>
    <row r="1129" spans="1:4" s="42" customFormat="1" ht="16.5" customHeight="1">
      <c r="A1129" s="25" t="s">
        <v>134</v>
      </c>
      <c r="B1129" s="26">
        <v>707</v>
      </c>
      <c r="C1129" s="26">
        <v>269</v>
      </c>
      <c r="D1129" s="135">
        <f t="shared" si="17"/>
        <v>2.6282527881040894</v>
      </c>
    </row>
    <row r="1130" spans="1:4" s="42" customFormat="1" ht="16.5" customHeight="1">
      <c r="A1130" s="25" t="s">
        <v>135</v>
      </c>
      <c r="B1130" s="26">
        <v>29</v>
      </c>
      <c r="C1130" s="26">
        <v>0</v>
      </c>
      <c r="D1130" s="135" t="str">
        <f t="shared" si="17"/>
        <v>-</v>
      </c>
    </row>
    <row r="1131" spans="1:4" s="42" customFormat="1" ht="16.5" customHeight="1">
      <c r="A1131" s="25" t="s">
        <v>1005</v>
      </c>
      <c r="B1131" s="26">
        <v>0</v>
      </c>
      <c r="C1131" s="26">
        <v>0</v>
      </c>
      <c r="D1131" s="135" t="str">
        <f t="shared" si="17"/>
        <v>-</v>
      </c>
    </row>
    <row r="1132" spans="1:4" s="42" customFormat="1" ht="16.5" customHeight="1">
      <c r="A1132" s="25" t="s">
        <v>1006</v>
      </c>
      <c r="B1132" s="26">
        <v>1356</v>
      </c>
      <c r="C1132" s="26">
        <v>1422</v>
      </c>
      <c r="D1132" s="135">
        <f t="shared" si="17"/>
        <v>0.9535864978902954</v>
      </c>
    </row>
    <row r="1133" spans="1:4" s="42" customFormat="1" ht="16.5" customHeight="1">
      <c r="A1133" s="25" t="s">
        <v>1007</v>
      </c>
      <c r="B1133" s="26">
        <v>1619</v>
      </c>
      <c r="C1133" s="26">
        <v>1230</v>
      </c>
      <c r="D1133" s="135">
        <f t="shared" si="17"/>
        <v>1.316260162601626</v>
      </c>
    </row>
    <row r="1134" spans="1:4" s="42" customFormat="1" ht="16.5" customHeight="1">
      <c r="A1134" s="25" t="s">
        <v>1008</v>
      </c>
      <c r="B1134" s="26">
        <v>0</v>
      </c>
      <c r="C1134" s="26">
        <v>0</v>
      </c>
      <c r="D1134" s="135" t="str">
        <f t="shared" si="17"/>
        <v>-</v>
      </c>
    </row>
    <row r="1135" spans="1:4" s="42" customFormat="1" ht="16.5" customHeight="1">
      <c r="A1135" s="25" t="s">
        <v>1009</v>
      </c>
      <c r="B1135" s="26">
        <v>2172</v>
      </c>
      <c r="C1135" s="26">
        <v>1607</v>
      </c>
      <c r="D1135" s="135">
        <f t="shared" si="17"/>
        <v>1.3515868077162414</v>
      </c>
    </row>
    <row r="1136" spans="1:4" s="42" customFormat="1" ht="16.5" customHeight="1">
      <c r="A1136" s="136" t="s">
        <v>1010</v>
      </c>
      <c r="B1136" s="26">
        <f>SUM(B1137:B1142)</f>
        <v>2479</v>
      </c>
      <c r="C1136" s="26">
        <f>SUM(C1137:C1142)</f>
        <v>1846</v>
      </c>
      <c r="D1136" s="135">
        <f t="shared" si="17"/>
        <v>1.3429035752979415</v>
      </c>
    </row>
    <row r="1137" spans="1:4" s="42" customFormat="1" ht="16.5" customHeight="1">
      <c r="A1137" s="25" t="s">
        <v>133</v>
      </c>
      <c r="B1137" s="26">
        <v>410</v>
      </c>
      <c r="C1137" s="26">
        <v>415</v>
      </c>
      <c r="D1137" s="135">
        <f t="shared" si="17"/>
        <v>0.9879518072289156</v>
      </c>
    </row>
    <row r="1138" spans="1:4" s="42" customFormat="1" ht="16.5" customHeight="1">
      <c r="A1138" s="25" t="s">
        <v>134</v>
      </c>
      <c r="B1138" s="26">
        <v>137</v>
      </c>
      <c r="C1138" s="26">
        <v>53</v>
      </c>
      <c r="D1138" s="135">
        <f t="shared" si="17"/>
        <v>2.5849056603773586</v>
      </c>
    </row>
    <row r="1139" spans="1:4" s="42" customFormat="1" ht="16.5" customHeight="1">
      <c r="A1139" s="25" t="s">
        <v>135</v>
      </c>
      <c r="B1139" s="26">
        <v>0</v>
      </c>
      <c r="C1139" s="26">
        <v>0</v>
      </c>
      <c r="D1139" s="135" t="str">
        <f t="shared" si="17"/>
        <v>-</v>
      </c>
    </row>
    <row r="1140" spans="1:4" s="42" customFormat="1" ht="16.5" customHeight="1">
      <c r="A1140" s="25" t="s">
        <v>1011</v>
      </c>
      <c r="B1140" s="26">
        <v>0</v>
      </c>
      <c r="C1140" s="26">
        <v>0</v>
      </c>
      <c r="D1140" s="135" t="str">
        <f t="shared" si="17"/>
        <v>-</v>
      </c>
    </row>
    <row r="1141" spans="1:4" s="42" customFormat="1" ht="16.5" customHeight="1">
      <c r="A1141" s="25" t="s">
        <v>1012</v>
      </c>
      <c r="B1141" s="26">
        <v>0</v>
      </c>
      <c r="C1141" s="26">
        <v>0</v>
      </c>
      <c r="D1141" s="135" t="str">
        <f t="shared" si="17"/>
        <v>-</v>
      </c>
    </row>
    <row r="1142" spans="1:4" s="42" customFormat="1" ht="16.5" customHeight="1">
      <c r="A1142" s="25" t="s">
        <v>1013</v>
      </c>
      <c r="B1142" s="26">
        <v>1932</v>
      </c>
      <c r="C1142" s="26">
        <v>1378</v>
      </c>
      <c r="D1142" s="135">
        <f t="shared" si="17"/>
        <v>1.4020319303338171</v>
      </c>
    </row>
    <row r="1143" spans="1:4" s="42" customFormat="1" ht="16.5" customHeight="1">
      <c r="A1143" s="136" t="s">
        <v>1014</v>
      </c>
      <c r="B1143" s="26">
        <f>SUM(B1144:B1149)</f>
        <v>56588</v>
      </c>
      <c r="C1143" s="26">
        <f>SUM(C1144:C1149)</f>
        <v>34018</v>
      </c>
      <c r="D1143" s="135">
        <f t="shared" si="17"/>
        <v>1.663472279381504</v>
      </c>
    </row>
    <row r="1144" spans="1:4" s="42" customFormat="1" ht="16.5" customHeight="1">
      <c r="A1144" s="25" t="s">
        <v>133</v>
      </c>
      <c r="B1144" s="26">
        <v>394</v>
      </c>
      <c r="C1144" s="26">
        <v>204</v>
      </c>
      <c r="D1144" s="135">
        <f t="shared" si="17"/>
        <v>1.9313725490196079</v>
      </c>
    </row>
    <row r="1145" spans="1:4" s="42" customFormat="1" ht="16.5" customHeight="1">
      <c r="A1145" s="25" t="s">
        <v>134</v>
      </c>
      <c r="B1145" s="26">
        <v>0</v>
      </c>
      <c r="C1145" s="26">
        <v>0</v>
      </c>
      <c r="D1145" s="135" t="str">
        <f t="shared" si="17"/>
        <v>-</v>
      </c>
    </row>
    <row r="1146" spans="1:4" s="42" customFormat="1" ht="16.5" customHeight="1">
      <c r="A1146" s="25" t="s">
        <v>135</v>
      </c>
      <c r="B1146" s="26">
        <v>0</v>
      </c>
      <c r="C1146" s="26">
        <v>0</v>
      </c>
      <c r="D1146" s="135" t="str">
        <f t="shared" si="17"/>
        <v>-</v>
      </c>
    </row>
    <row r="1147" spans="1:4" s="42" customFormat="1" ht="16.5" customHeight="1">
      <c r="A1147" s="25" t="s">
        <v>1015</v>
      </c>
      <c r="B1147" s="26">
        <v>460</v>
      </c>
      <c r="C1147" s="26">
        <v>0</v>
      </c>
      <c r="D1147" s="135" t="str">
        <f t="shared" si="17"/>
        <v>-</v>
      </c>
    </row>
    <row r="1148" spans="1:4" s="42" customFormat="1" ht="16.5" customHeight="1">
      <c r="A1148" s="25" t="s">
        <v>1016</v>
      </c>
      <c r="B1148" s="26">
        <v>39469</v>
      </c>
      <c r="C1148" s="26">
        <v>24291</v>
      </c>
      <c r="D1148" s="135">
        <f t="shared" si="17"/>
        <v>1.6248404758964226</v>
      </c>
    </row>
    <row r="1149" spans="1:4" s="42" customFormat="1" ht="16.5" customHeight="1">
      <c r="A1149" s="25" t="s">
        <v>1017</v>
      </c>
      <c r="B1149" s="26">
        <v>16265</v>
      </c>
      <c r="C1149" s="26">
        <v>9523</v>
      </c>
      <c r="D1149" s="135">
        <f t="shared" si="17"/>
        <v>1.7079701774650846</v>
      </c>
    </row>
    <row r="1150" spans="1:4" s="42" customFormat="1" ht="16.5" customHeight="1">
      <c r="A1150" s="136" t="s">
        <v>1018</v>
      </c>
      <c r="B1150" s="26">
        <f>SUM(B1151:B1156)</f>
        <v>17116</v>
      </c>
      <c r="C1150" s="26">
        <f>SUM(C1151:C1156)</f>
        <v>14962</v>
      </c>
      <c r="D1150" s="135">
        <f t="shared" si="17"/>
        <v>1.1439647106001871</v>
      </c>
    </row>
    <row r="1151" spans="1:4" s="42" customFormat="1" ht="16.5" customHeight="1">
      <c r="A1151" s="25" t="s">
        <v>1019</v>
      </c>
      <c r="B1151" s="26">
        <v>0</v>
      </c>
      <c r="C1151" s="26">
        <v>0</v>
      </c>
      <c r="D1151" s="135" t="str">
        <f t="shared" si="17"/>
        <v>-</v>
      </c>
    </row>
    <row r="1152" spans="1:4" s="42" customFormat="1" ht="16.5" customHeight="1">
      <c r="A1152" s="25" t="s">
        <v>1020</v>
      </c>
      <c r="B1152" s="26">
        <v>0</v>
      </c>
      <c r="C1152" s="26">
        <v>0</v>
      </c>
      <c r="D1152" s="135" t="str">
        <f t="shared" si="17"/>
        <v>-</v>
      </c>
    </row>
    <row r="1153" spans="1:4" s="42" customFormat="1" ht="16.5" customHeight="1">
      <c r="A1153" s="25" t="s">
        <v>1021</v>
      </c>
      <c r="B1153" s="26">
        <v>3580</v>
      </c>
      <c r="C1153" s="26">
        <v>6259</v>
      </c>
      <c r="D1153" s="135">
        <f t="shared" si="17"/>
        <v>0.5719763540501678</v>
      </c>
    </row>
    <row r="1154" spans="1:4" s="42" customFormat="1" ht="16.5" customHeight="1">
      <c r="A1154" s="25" t="s">
        <v>1022</v>
      </c>
      <c r="B1154" s="26">
        <v>5</v>
      </c>
      <c r="C1154" s="26">
        <v>0</v>
      </c>
      <c r="D1154" s="135" t="str">
        <f t="shared" si="17"/>
        <v>-</v>
      </c>
    </row>
    <row r="1155" spans="1:4" s="42" customFormat="1" ht="16.5" customHeight="1">
      <c r="A1155" s="25" t="s">
        <v>1023</v>
      </c>
      <c r="B1155" s="26">
        <v>0</v>
      </c>
      <c r="C1155" s="26">
        <v>0</v>
      </c>
      <c r="D1155" s="135" t="str">
        <f t="shared" si="17"/>
        <v>-</v>
      </c>
    </row>
    <row r="1156" spans="1:4" s="42" customFormat="1" ht="16.5" customHeight="1">
      <c r="A1156" s="25" t="s">
        <v>1024</v>
      </c>
      <c r="B1156" s="26">
        <v>13531</v>
      </c>
      <c r="C1156" s="26">
        <v>8703</v>
      </c>
      <c r="D1156" s="135">
        <f t="shared" si="17"/>
        <v>1.5547512352062507</v>
      </c>
    </row>
    <row r="1157" spans="1:4" s="42" customFormat="1" ht="16.5" customHeight="1">
      <c r="A1157" s="136" t="s">
        <v>1025</v>
      </c>
      <c r="B1157" s="26">
        <f>SUM(B1158,B1168,B1175,B1181)</f>
        <v>40647</v>
      </c>
      <c r="C1157" s="26">
        <f>SUM(C1158,C1168,C1175,C1181)</f>
        <v>27490</v>
      </c>
      <c r="D1157" s="135">
        <f aca="true" t="shared" si="18" ref="D1157:D1220">IF(C1157=0,"-",B1157/C1157)</f>
        <v>1.478610403783194</v>
      </c>
    </row>
    <row r="1158" spans="1:4" s="42" customFormat="1" ht="16.5" customHeight="1">
      <c r="A1158" s="136" t="s">
        <v>1026</v>
      </c>
      <c r="B1158" s="26">
        <f>SUM(B1159:B1167)</f>
        <v>18388</v>
      </c>
      <c r="C1158" s="26">
        <f>SUM(C1159:C1167)</f>
        <v>11409</v>
      </c>
      <c r="D1158" s="135">
        <f t="shared" si="18"/>
        <v>1.6117100534665614</v>
      </c>
    </row>
    <row r="1159" spans="1:4" s="42" customFormat="1" ht="16.5" customHeight="1">
      <c r="A1159" s="25" t="s">
        <v>133</v>
      </c>
      <c r="B1159" s="26">
        <v>3908</v>
      </c>
      <c r="C1159" s="26">
        <v>3367</v>
      </c>
      <c r="D1159" s="135">
        <f t="shared" si="18"/>
        <v>1.1606771606771606</v>
      </c>
    </row>
    <row r="1160" spans="1:4" s="42" customFormat="1" ht="16.5" customHeight="1">
      <c r="A1160" s="25" t="s">
        <v>134</v>
      </c>
      <c r="B1160" s="26">
        <v>1821</v>
      </c>
      <c r="C1160" s="26">
        <v>399</v>
      </c>
      <c r="D1160" s="135">
        <f t="shared" si="18"/>
        <v>4.56390977443609</v>
      </c>
    </row>
    <row r="1161" spans="1:4" s="42" customFormat="1" ht="16.5" customHeight="1">
      <c r="A1161" s="25" t="s">
        <v>135</v>
      </c>
      <c r="B1161" s="26">
        <v>30</v>
      </c>
      <c r="C1161" s="26">
        <v>0</v>
      </c>
      <c r="D1161" s="135" t="str">
        <f t="shared" si="18"/>
        <v>-</v>
      </c>
    </row>
    <row r="1162" spans="1:4" s="42" customFormat="1" ht="16.5" customHeight="1">
      <c r="A1162" s="25" t="s">
        <v>1027</v>
      </c>
      <c r="B1162" s="26">
        <v>0</v>
      </c>
      <c r="C1162" s="26">
        <v>0</v>
      </c>
      <c r="D1162" s="135" t="str">
        <f t="shared" si="18"/>
        <v>-</v>
      </c>
    </row>
    <row r="1163" spans="1:4" s="42" customFormat="1" ht="16.5" customHeight="1">
      <c r="A1163" s="25" t="s">
        <v>1028</v>
      </c>
      <c r="B1163" s="26">
        <v>331</v>
      </c>
      <c r="C1163" s="26">
        <v>36</v>
      </c>
      <c r="D1163" s="135">
        <f t="shared" si="18"/>
        <v>9.194444444444445</v>
      </c>
    </row>
    <row r="1164" spans="1:4" s="42" customFormat="1" ht="16.5" customHeight="1">
      <c r="A1164" s="25" t="s">
        <v>1029</v>
      </c>
      <c r="B1164" s="26">
        <v>0</v>
      </c>
      <c r="C1164" s="26">
        <v>0</v>
      </c>
      <c r="D1164" s="135" t="str">
        <f t="shared" si="18"/>
        <v>-</v>
      </c>
    </row>
    <row r="1165" spans="1:4" s="42" customFormat="1" ht="16.5" customHeight="1">
      <c r="A1165" s="25" t="s">
        <v>1030</v>
      </c>
      <c r="B1165" s="26">
        <v>0</v>
      </c>
      <c r="C1165" s="26">
        <v>0</v>
      </c>
      <c r="D1165" s="135" t="str">
        <f t="shared" si="18"/>
        <v>-</v>
      </c>
    </row>
    <row r="1166" spans="1:4" s="42" customFormat="1" ht="16.5" customHeight="1">
      <c r="A1166" s="25" t="s">
        <v>142</v>
      </c>
      <c r="B1166" s="26">
        <v>158</v>
      </c>
      <c r="C1166" s="26">
        <v>180</v>
      </c>
      <c r="D1166" s="135">
        <f t="shared" si="18"/>
        <v>0.8777777777777778</v>
      </c>
    </row>
    <row r="1167" spans="1:4" s="42" customFormat="1" ht="16.5" customHeight="1">
      <c r="A1167" s="25" t="s">
        <v>1031</v>
      </c>
      <c r="B1167" s="26">
        <v>12140</v>
      </c>
      <c r="C1167" s="26">
        <v>7427</v>
      </c>
      <c r="D1167" s="135">
        <f t="shared" si="18"/>
        <v>1.6345765450383736</v>
      </c>
    </row>
    <row r="1168" spans="1:4" s="42" customFormat="1" ht="16.5" customHeight="1">
      <c r="A1168" s="136" t="s">
        <v>1032</v>
      </c>
      <c r="B1168" s="26">
        <f>SUM(B1169:B1174)</f>
        <v>14534</v>
      </c>
      <c r="C1168" s="26">
        <f>SUM(C1169:C1174)</f>
        <v>11583</v>
      </c>
      <c r="D1168" s="135">
        <f t="shared" si="18"/>
        <v>1.2547699214365882</v>
      </c>
    </row>
    <row r="1169" spans="1:4" s="42" customFormat="1" ht="16.5" customHeight="1">
      <c r="A1169" s="25" t="s">
        <v>133</v>
      </c>
      <c r="B1169" s="26">
        <v>1256</v>
      </c>
      <c r="C1169" s="26">
        <v>1116</v>
      </c>
      <c r="D1169" s="135">
        <f t="shared" si="18"/>
        <v>1.125448028673835</v>
      </c>
    </row>
    <row r="1170" spans="1:4" s="42" customFormat="1" ht="16.5" customHeight="1">
      <c r="A1170" s="25" t="s">
        <v>134</v>
      </c>
      <c r="B1170" s="26">
        <v>133</v>
      </c>
      <c r="C1170" s="26">
        <v>85</v>
      </c>
      <c r="D1170" s="135">
        <f t="shared" si="18"/>
        <v>1.5647058823529412</v>
      </c>
    </row>
    <row r="1171" spans="1:4" s="42" customFormat="1" ht="16.5" customHeight="1">
      <c r="A1171" s="25" t="s">
        <v>135</v>
      </c>
      <c r="B1171" s="26">
        <v>0</v>
      </c>
      <c r="C1171" s="26">
        <v>0</v>
      </c>
      <c r="D1171" s="135" t="str">
        <f t="shared" si="18"/>
        <v>-</v>
      </c>
    </row>
    <row r="1172" spans="1:4" s="42" customFormat="1" ht="16.5" customHeight="1">
      <c r="A1172" s="25" t="s">
        <v>1033</v>
      </c>
      <c r="B1172" s="26">
        <v>2475</v>
      </c>
      <c r="C1172" s="26">
        <v>1258</v>
      </c>
      <c r="D1172" s="135">
        <f t="shared" si="18"/>
        <v>1.967408585055644</v>
      </c>
    </row>
    <row r="1173" spans="1:4" s="42" customFormat="1" ht="16.5" customHeight="1">
      <c r="A1173" s="25" t="s">
        <v>1034</v>
      </c>
      <c r="B1173" s="26">
        <v>145</v>
      </c>
      <c r="C1173" s="26">
        <v>22</v>
      </c>
      <c r="D1173" s="135">
        <f t="shared" si="18"/>
        <v>6.590909090909091</v>
      </c>
    </row>
    <row r="1174" spans="1:4" s="42" customFormat="1" ht="16.5" customHeight="1">
      <c r="A1174" s="25" t="s">
        <v>1035</v>
      </c>
      <c r="B1174" s="26">
        <v>10525</v>
      </c>
      <c r="C1174" s="26">
        <v>9102</v>
      </c>
      <c r="D1174" s="135">
        <f t="shared" si="18"/>
        <v>1.1563392660953637</v>
      </c>
    </row>
    <row r="1175" spans="1:4" s="42" customFormat="1" ht="16.5" customHeight="1">
      <c r="A1175" s="136" t="s">
        <v>1036</v>
      </c>
      <c r="B1175" s="26">
        <f>SUM(B1176:B1180)</f>
        <v>5351</v>
      </c>
      <c r="C1175" s="26">
        <f>SUM(C1176:C1180)</f>
        <v>2349</v>
      </c>
      <c r="D1175" s="135">
        <f t="shared" si="18"/>
        <v>2.277990634312473</v>
      </c>
    </row>
    <row r="1176" spans="1:4" s="42" customFormat="1" ht="16.5" customHeight="1">
      <c r="A1176" s="25" t="s">
        <v>133</v>
      </c>
      <c r="B1176" s="26">
        <v>44</v>
      </c>
      <c r="C1176" s="26">
        <v>73</v>
      </c>
      <c r="D1176" s="135">
        <f t="shared" si="18"/>
        <v>0.6027397260273972</v>
      </c>
    </row>
    <row r="1177" spans="1:4" s="42" customFormat="1" ht="16.5" customHeight="1">
      <c r="A1177" s="25" t="s">
        <v>134</v>
      </c>
      <c r="B1177" s="26">
        <v>0</v>
      </c>
      <c r="C1177" s="26">
        <v>0</v>
      </c>
      <c r="D1177" s="135" t="str">
        <f t="shared" si="18"/>
        <v>-</v>
      </c>
    </row>
    <row r="1178" spans="1:4" s="42" customFormat="1" ht="16.5" customHeight="1">
      <c r="A1178" s="25" t="s">
        <v>135</v>
      </c>
      <c r="B1178" s="26">
        <v>0</v>
      </c>
      <c r="C1178" s="26">
        <v>0</v>
      </c>
      <c r="D1178" s="135" t="str">
        <f t="shared" si="18"/>
        <v>-</v>
      </c>
    </row>
    <row r="1179" spans="1:4" s="42" customFormat="1" ht="16.5" customHeight="1">
      <c r="A1179" s="25" t="s">
        <v>1037</v>
      </c>
      <c r="B1179" s="26">
        <v>0</v>
      </c>
      <c r="C1179" s="26">
        <v>0</v>
      </c>
      <c r="D1179" s="135" t="str">
        <f t="shared" si="18"/>
        <v>-</v>
      </c>
    </row>
    <row r="1180" spans="1:4" s="42" customFormat="1" ht="16.5" customHeight="1">
      <c r="A1180" s="25" t="s">
        <v>1038</v>
      </c>
      <c r="B1180" s="26">
        <v>5307</v>
      </c>
      <c r="C1180" s="26">
        <v>2276</v>
      </c>
      <c r="D1180" s="135">
        <f t="shared" si="18"/>
        <v>2.3317223198594026</v>
      </c>
    </row>
    <row r="1181" spans="1:4" s="42" customFormat="1" ht="16.5" customHeight="1">
      <c r="A1181" s="136" t="s">
        <v>1039</v>
      </c>
      <c r="B1181" s="26">
        <f>SUM(B1182:B1183)</f>
        <v>2374</v>
      </c>
      <c r="C1181" s="26">
        <f>SUM(C1182:C1183)</f>
        <v>2149</v>
      </c>
      <c r="D1181" s="135">
        <f t="shared" si="18"/>
        <v>1.104699860400186</v>
      </c>
    </row>
    <row r="1182" spans="1:4" s="42" customFormat="1" ht="16.5" customHeight="1">
      <c r="A1182" s="25" t="s">
        <v>1040</v>
      </c>
      <c r="B1182" s="26">
        <v>5</v>
      </c>
      <c r="C1182" s="26">
        <v>5</v>
      </c>
      <c r="D1182" s="135">
        <f t="shared" si="18"/>
        <v>1</v>
      </c>
    </row>
    <row r="1183" spans="1:4" s="42" customFormat="1" ht="16.5" customHeight="1">
      <c r="A1183" s="25" t="s">
        <v>1041</v>
      </c>
      <c r="B1183" s="26">
        <v>2369</v>
      </c>
      <c r="C1183" s="26">
        <v>2144</v>
      </c>
      <c r="D1183" s="135">
        <f t="shared" si="18"/>
        <v>1.1049440298507462</v>
      </c>
    </row>
    <row r="1184" spans="1:4" s="42" customFormat="1" ht="16.5" customHeight="1">
      <c r="A1184" s="136" t="s">
        <v>1042</v>
      </c>
      <c r="B1184" s="26">
        <f>SUM(B1185,B1192,B1202,B1208,B1211)</f>
        <v>1636</v>
      </c>
      <c r="C1184" s="26">
        <f>SUM(C1185,C1192,C1202,C1208,C1211)</f>
        <v>1085</v>
      </c>
      <c r="D1184" s="135">
        <f t="shared" si="18"/>
        <v>1.5078341013824885</v>
      </c>
    </row>
    <row r="1185" spans="1:4" s="42" customFormat="1" ht="16.5" customHeight="1">
      <c r="A1185" s="136" t="s">
        <v>1043</v>
      </c>
      <c r="B1185" s="26">
        <f>SUM(B1186:B1191)</f>
        <v>277</v>
      </c>
      <c r="C1185" s="26">
        <f>SUM(C1186:C1191)</f>
        <v>357</v>
      </c>
      <c r="D1185" s="135">
        <f t="shared" si="18"/>
        <v>0.7759103641456583</v>
      </c>
    </row>
    <row r="1186" spans="1:4" s="42" customFormat="1" ht="16.5" customHeight="1">
      <c r="A1186" s="25" t="s">
        <v>133</v>
      </c>
      <c r="B1186" s="26">
        <v>277</v>
      </c>
      <c r="C1186" s="26">
        <v>287</v>
      </c>
      <c r="D1186" s="135">
        <f t="shared" si="18"/>
        <v>0.9651567944250871</v>
      </c>
    </row>
    <row r="1187" spans="1:4" s="42" customFormat="1" ht="16.5" customHeight="1">
      <c r="A1187" s="25" t="s">
        <v>134</v>
      </c>
      <c r="B1187" s="26">
        <v>0</v>
      </c>
      <c r="C1187" s="26">
        <v>15</v>
      </c>
      <c r="D1187" s="135">
        <f t="shared" si="18"/>
        <v>0</v>
      </c>
    </row>
    <row r="1188" spans="1:4" s="42" customFormat="1" ht="16.5" customHeight="1">
      <c r="A1188" s="25" t="s">
        <v>135</v>
      </c>
      <c r="B1188" s="26">
        <v>0</v>
      </c>
      <c r="C1188" s="26">
        <v>0</v>
      </c>
      <c r="D1188" s="135" t="str">
        <f t="shared" si="18"/>
        <v>-</v>
      </c>
    </row>
    <row r="1189" spans="1:4" s="42" customFormat="1" ht="16.5" customHeight="1">
      <c r="A1189" s="25" t="s">
        <v>1044</v>
      </c>
      <c r="B1189" s="26">
        <v>0</v>
      </c>
      <c r="C1189" s="26">
        <v>0</v>
      </c>
      <c r="D1189" s="135" t="str">
        <f t="shared" si="18"/>
        <v>-</v>
      </c>
    </row>
    <row r="1190" spans="1:4" s="42" customFormat="1" ht="16.5" customHeight="1">
      <c r="A1190" s="25" t="s">
        <v>142</v>
      </c>
      <c r="B1190" s="26">
        <v>0</v>
      </c>
      <c r="C1190" s="26">
        <v>3</v>
      </c>
      <c r="D1190" s="135">
        <f t="shared" si="18"/>
        <v>0</v>
      </c>
    </row>
    <row r="1191" spans="1:4" s="42" customFormat="1" ht="16.5" customHeight="1">
      <c r="A1191" s="25" t="s">
        <v>1045</v>
      </c>
      <c r="B1191" s="26">
        <v>0</v>
      </c>
      <c r="C1191" s="26">
        <v>52</v>
      </c>
      <c r="D1191" s="135">
        <f t="shared" si="18"/>
        <v>0</v>
      </c>
    </row>
    <row r="1192" spans="1:4" s="42" customFormat="1" ht="16.5" customHeight="1">
      <c r="A1192" s="136" t="s">
        <v>1046</v>
      </c>
      <c r="B1192" s="26">
        <f>SUM(B1193:B1201)</f>
        <v>189</v>
      </c>
      <c r="C1192" s="26">
        <f>SUM(C1193:C1201)</f>
        <v>365</v>
      </c>
      <c r="D1192" s="135">
        <f t="shared" si="18"/>
        <v>0.5178082191780822</v>
      </c>
    </row>
    <row r="1193" spans="1:4" s="42" customFormat="1" ht="16.5" customHeight="1">
      <c r="A1193" s="25" t="s">
        <v>1047</v>
      </c>
      <c r="B1193" s="26">
        <v>0</v>
      </c>
      <c r="C1193" s="26">
        <v>0</v>
      </c>
      <c r="D1193" s="135" t="str">
        <f t="shared" si="18"/>
        <v>-</v>
      </c>
    </row>
    <row r="1194" spans="1:4" s="42" customFormat="1" ht="16.5" customHeight="1">
      <c r="A1194" s="25" t="s">
        <v>1048</v>
      </c>
      <c r="B1194" s="26">
        <v>0</v>
      </c>
      <c r="C1194" s="26">
        <v>0</v>
      </c>
      <c r="D1194" s="135" t="str">
        <f t="shared" si="18"/>
        <v>-</v>
      </c>
    </row>
    <row r="1195" spans="1:4" s="42" customFormat="1" ht="16.5" customHeight="1">
      <c r="A1195" s="25" t="s">
        <v>1049</v>
      </c>
      <c r="B1195" s="26">
        <v>0</v>
      </c>
      <c r="C1195" s="26">
        <v>0</v>
      </c>
      <c r="D1195" s="135" t="str">
        <f t="shared" si="18"/>
        <v>-</v>
      </c>
    </row>
    <row r="1196" spans="1:4" s="42" customFormat="1" ht="16.5" customHeight="1">
      <c r="A1196" s="25" t="s">
        <v>1050</v>
      </c>
      <c r="B1196" s="26">
        <v>80</v>
      </c>
      <c r="C1196" s="26">
        <v>0</v>
      </c>
      <c r="D1196" s="135" t="str">
        <f t="shared" si="18"/>
        <v>-</v>
      </c>
    </row>
    <row r="1197" spans="1:4" s="42" customFormat="1" ht="16.5" customHeight="1">
      <c r="A1197" s="25" t="s">
        <v>1051</v>
      </c>
      <c r="B1197" s="26">
        <v>0</v>
      </c>
      <c r="C1197" s="26">
        <v>0</v>
      </c>
      <c r="D1197" s="135" t="str">
        <f t="shared" si="18"/>
        <v>-</v>
      </c>
    </row>
    <row r="1198" spans="1:4" s="42" customFormat="1" ht="16.5" customHeight="1">
      <c r="A1198" s="25" t="s">
        <v>1052</v>
      </c>
      <c r="B1198" s="26">
        <v>0</v>
      </c>
      <c r="C1198" s="26">
        <v>0</v>
      </c>
      <c r="D1198" s="135" t="str">
        <f t="shared" si="18"/>
        <v>-</v>
      </c>
    </row>
    <row r="1199" spans="1:4" s="42" customFormat="1" ht="16.5" customHeight="1">
      <c r="A1199" s="25" t="s">
        <v>1053</v>
      </c>
      <c r="B1199" s="26">
        <v>0</v>
      </c>
      <c r="C1199" s="26">
        <v>0</v>
      </c>
      <c r="D1199" s="135" t="str">
        <f t="shared" si="18"/>
        <v>-</v>
      </c>
    </row>
    <row r="1200" spans="1:4" s="42" customFormat="1" ht="16.5" customHeight="1">
      <c r="A1200" s="25" t="s">
        <v>1054</v>
      </c>
      <c r="B1200" s="26">
        <v>0</v>
      </c>
      <c r="C1200" s="26">
        <v>0</v>
      </c>
      <c r="D1200" s="135" t="str">
        <f t="shared" si="18"/>
        <v>-</v>
      </c>
    </row>
    <row r="1201" spans="1:4" s="42" customFormat="1" ht="16.5" customHeight="1">
      <c r="A1201" s="25" t="s">
        <v>1055</v>
      </c>
      <c r="B1201" s="26">
        <v>109</v>
      </c>
      <c r="C1201" s="26">
        <v>365</v>
      </c>
      <c r="D1201" s="135">
        <f t="shared" si="18"/>
        <v>0.29863013698630136</v>
      </c>
    </row>
    <row r="1202" spans="1:4" s="42" customFormat="1" ht="16.5" customHeight="1">
      <c r="A1202" s="136" t="s">
        <v>1056</v>
      </c>
      <c r="B1202" s="26">
        <f>SUM(B1203:B1207)</f>
        <v>1056</v>
      </c>
      <c r="C1202" s="26">
        <f>SUM(C1203:C1207)</f>
        <v>319</v>
      </c>
      <c r="D1202" s="135">
        <f t="shared" si="18"/>
        <v>3.310344827586207</v>
      </c>
    </row>
    <row r="1203" spans="1:4" s="42" customFormat="1" ht="16.5" customHeight="1">
      <c r="A1203" s="25" t="s">
        <v>1057</v>
      </c>
      <c r="B1203" s="26">
        <v>0</v>
      </c>
      <c r="C1203" s="26">
        <v>0</v>
      </c>
      <c r="D1203" s="135" t="str">
        <f t="shared" si="18"/>
        <v>-</v>
      </c>
    </row>
    <row r="1204" spans="1:4" s="42" customFormat="1" ht="16.5" customHeight="1">
      <c r="A1204" s="25" t="s">
        <v>1058</v>
      </c>
      <c r="B1204" s="26">
        <v>0</v>
      </c>
      <c r="C1204" s="26">
        <v>0</v>
      </c>
      <c r="D1204" s="135" t="str">
        <f t="shared" si="18"/>
        <v>-</v>
      </c>
    </row>
    <row r="1205" spans="1:4" s="42" customFormat="1" ht="16.5" customHeight="1">
      <c r="A1205" s="25" t="s">
        <v>1059</v>
      </c>
      <c r="B1205" s="26">
        <v>0</v>
      </c>
      <c r="C1205" s="26">
        <v>0</v>
      </c>
      <c r="D1205" s="135" t="str">
        <f t="shared" si="18"/>
        <v>-</v>
      </c>
    </row>
    <row r="1206" spans="1:4" s="42" customFormat="1" ht="16.5" customHeight="1">
      <c r="A1206" s="25" t="s">
        <v>1060</v>
      </c>
      <c r="B1206" s="26">
        <v>0</v>
      </c>
      <c r="C1206" s="26">
        <v>0</v>
      </c>
      <c r="D1206" s="135" t="str">
        <f t="shared" si="18"/>
        <v>-</v>
      </c>
    </row>
    <row r="1207" spans="1:4" s="42" customFormat="1" ht="16.5" customHeight="1">
      <c r="A1207" s="25" t="s">
        <v>1061</v>
      </c>
      <c r="B1207" s="26">
        <v>1056</v>
      </c>
      <c r="C1207" s="26">
        <v>319</v>
      </c>
      <c r="D1207" s="135">
        <f t="shared" si="18"/>
        <v>3.310344827586207</v>
      </c>
    </row>
    <row r="1208" spans="1:4" s="42" customFormat="1" ht="16.5" customHeight="1">
      <c r="A1208" s="136" t="s">
        <v>1062</v>
      </c>
      <c r="B1208" s="26"/>
      <c r="C1208" s="26">
        <f>SUM(C1209:C1210)</f>
        <v>0</v>
      </c>
      <c r="D1208" s="135" t="str">
        <f t="shared" si="18"/>
        <v>-</v>
      </c>
    </row>
    <row r="1209" spans="1:4" s="42" customFormat="1" ht="16.5" customHeight="1">
      <c r="A1209" s="25" t="s">
        <v>1063</v>
      </c>
      <c r="B1209" s="26"/>
      <c r="C1209" s="26">
        <v>0</v>
      </c>
      <c r="D1209" s="135" t="str">
        <f t="shared" si="18"/>
        <v>-</v>
      </c>
    </row>
    <row r="1210" spans="1:4" s="42" customFormat="1" ht="16.5" customHeight="1">
      <c r="A1210" s="25" t="s">
        <v>1064</v>
      </c>
      <c r="B1210" s="26"/>
      <c r="C1210" s="26">
        <v>0</v>
      </c>
      <c r="D1210" s="135" t="str">
        <f t="shared" si="18"/>
        <v>-</v>
      </c>
    </row>
    <row r="1211" spans="1:4" s="42" customFormat="1" ht="16.5" customHeight="1">
      <c r="A1211" s="136" t="s">
        <v>1065</v>
      </c>
      <c r="B1211" s="26">
        <f>B1212</f>
        <v>114</v>
      </c>
      <c r="C1211" s="26">
        <f>C1212</f>
        <v>44</v>
      </c>
      <c r="D1211" s="135">
        <f t="shared" si="18"/>
        <v>2.590909090909091</v>
      </c>
    </row>
    <row r="1212" spans="1:4" s="42" customFormat="1" ht="16.5" customHeight="1">
      <c r="A1212" s="25" t="s">
        <v>1066</v>
      </c>
      <c r="B1212" s="26">
        <v>114</v>
      </c>
      <c r="C1212" s="26">
        <v>44</v>
      </c>
      <c r="D1212" s="135">
        <f t="shared" si="18"/>
        <v>2.590909090909091</v>
      </c>
    </row>
    <row r="1213" spans="1:4" s="42" customFormat="1" ht="16.5" customHeight="1">
      <c r="A1213" s="136" t="s">
        <v>1067</v>
      </c>
      <c r="B1213" s="26"/>
      <c r="C1213" s="26">
        <f>SUM(C1214:C1222)</f>
        <v>0</v>
      </c>
      <c r="D1213" s="135" t="str">
        <f t="shared" si="18"/>
        <v>-</v>
      </c>
    </row>
    <row r="1214" spans="1:4" s="42" customFormat="1" ht="16.5" customHeight="1">
      <c r="A1214" s="136" t="s">
        <v>1068</v>
      </c>
      <c r="B1214" s="26"/>
      <c r="C1214" s="26">
        <v>0</v>
      </c>
      <c r="D1214" s="135" t="str">
        <f t="shared" si="18"/>
        <v>-</v>
      </c>
    </row>
    <row r="1215" spans="1:4" s="42" customFormat="1" ht="16.5" customHeight="1">
      <c r="A1215" s="136" t="s">
        <v>1069</v>
      </c>
      <c r="B1215" s="26"/>
      <c r="C1215" s="26">
        <v>0</v>
      </c>
      <c r="D1215" s="135" t="str">
        <f t="shared" si="18"/>
        <v>-</v>
      </c>
    </row>
    <row r="1216" spans="1:4" s="42" customFormat="1" ht="16.5" customHeight="1">
      <c r="A1216" s="136" t="s">
        <v>1070</v>
      </c>
      <c r="B1216" s="26"/>
      <c r="C1216" s="26">
        <v>0</v>
      </c>
      <c r="D1216" s="135" t="str">
        <f t="shared" si="18"/>
        <v>-</v>
      </c>
    </row>
    <row r="1217" spans="1:4" s="42" customFormat="1" ht="16.5" customHeight="1">
      <c r="A1217" s="136" t="s">
        <v>1071</v>
      </c>
      <c r="B1217" s="26"/>
      <c r="C1217" s="26">
        <v>0</v>
      </c>
      <c r="D1217" s="135" t="str">
        <f t="shared" si="18"/>
        <v>-</v>
      </c>
    </row>
    <row r="1218" spans="1:4" s="42" customFormat="1" ht="16.5" customHeight="1">
      <c r="A1218" s="136" t="s">
        <v>1072</v>
      </c>
      <c r="B1218" s="26"/>
      <c r="C1218" s="26">
        <v>0</v>
      </c>
      <c r="D1218" s="135" t="str">
        <f t="shared" si="18"/>
        <v>-</v>
      </c>
    </row>
    <row r="1219" spans="1:4" s="42" customFormat="1" ht="16.5" customHeight="1">
      <c r="A1219" s="136" t="s">
        <v>809</v>
      </c>
      <c r="B1219" s="26"/>
      <c r="C1219" s="26">
        <v>0</v>
      </c>
      <c r="D1219" s="135" t="str">
        <f t="shared" si="18"/>
        <v>-</v>
      </c>
    </row>
    <row r="1220" spans="1:4" s="42" customFormat="1" ht="16.5" customHeight="1">
      <c r="A1220" s="136" t="s">
        <v>1073</v>
      </c>
      <c r="B1220" s="26"/>
      <c r="C1220" s="26">
        <v>0</v>
      </c>
      <c r="D1220" s="135" t="str">
        <f t="shared" si="18"/>
        <v>-</v>
      </c>
    </row>
    <row r="1221" spans="1:4" s="42" customFormat="1" ht="16.5" customHeight="1">
      <c r="A1221" s="136" t="s">
        <v>1074</v>
      </c>
      <c r="B1221" s="26"/>
      <c r="C1221" s="26">
        <v>0</v>
      </c>
      <c r="D1221" s="135" t="str">
        <f aca="true" t="shared" si="19" ref="D1221:D1284">IF(C1221=0,"-",B1221/C1221)</f>
        <v>-</v>
      </c>
    </row>
    <row r="1222" spans="1:4" s="42" customFormat="1" ht="16.5" customHeight="1">
      <c r="A1222" s="136" t="s">
        <v>1075</v>
      </c>
      <c r="B1222" s="26"/>
      <c r="C1222" s="26">
        <v>0</v>
      </c>
      <c r="D1222" s="135" t="str">
        <f t="shared" si="19"/>
        <v>-</v>
      </c>
    </row>
    <row r="1223" spans="1:4" s="42" customFormat="1" ht="16.5" customHeight="1">
      <c r="A1223" s="136" t="s">
        <v>1076</v>
      </c>
      <c r="B1223" s="26">
        <f>SUM(B1224,B1244,B1263,B1272,B1285,B1300)</f>
        <v>72875</v>
      </c>
      <c r="C1223" s="26">
        <f>SUM(C1224,C1244,C1263,C1272,C1285,C1300)</f>
        <v>78057</v>
      </c>
      <c r="D1223" s="135">
        <f t="shared" si="19"/>
        <v>0.9336126164213331</v>
      </c>
    </row>
    <row r="1224" spans="1:4" s="42" customFormat="1" ht="16.5" customHeight="1">
      <c r="A1224" s="136" t="s">
        <v>1077</v>
      </c>
      <c r="B1224" s="26">
        <f>SUM(B1225:B1243)</f>
        <v>71093</v>
      </c>
      <c r="C1224" s="26">
        <f>SUM(C1225:C1243)</f>
        <v>76503</v>
      </c>
      <c r="D1224" s="135">
        <f t="shared" si="19"/>
        <v>0.9292838189352052</v>
      </c>
    </row>
    <row r="1225" spans="1:4" s="42" customFormat="1" ht="16.5" customHeight="1">
      <c r="A1225" s="25" t="s">
        <v>133</v>
      </c>
      <c r="B1225" s="26">
        <v>15322</v>
      </c>
      <c r="C1225" s="26">
        <v>11638</v>
      </c>
      <c r="D1225" s="135">
        <f t="shared" si="19"/>
        <v>1.316549235263791</v>
      </c>
    </row>
    <row r="1226" spans="1:4" s="42" customFormat="1" ht="16.5" customHeight="1">
      <c r="A1226" s="25" t="s">
        <v>134</v>
      </c>
      <c r="B1226" s="26">
        <v>2501</v>
      </c>
      <c r="C1226" s="26">
        <v>2222</v>
      </c>
      <c r="D1226" s="135">
        <f t="shared" si="19"/>
        <v>1.1255625562556255</v>
      </c>
    </row>
    <row r="1227" spans="1:4" s="42" customFormat="1" ht="16.5" customHeight="1">
      <c r="A1227" s="25" t="s">
        <v>135</v>
      </c>
      <c r="B1227" s="26">
        <v>0</v>
      </c>
      <c r="C1227" s="26">
        <v>2</v>
      </c>
      <c r="D1227" s="135">
        <f t="shared" si="19"/>
        <v>0</v>
      </c>
    </row>
    <row r="1228" spans="1:4" s="42" customFormat="1" ht="16.5" customHeight="1">
      <c r="A1228" s="25" t="s">
        <v>1078</v>
      </c>
      <c r="B1228" s="26">
        <v>417</v>
      </c>
      <c r="C1228" s="26">
        <v>127</v>
      </c>
      <c r="D1228" s="135">
        <f t="shared" si="19"/>
        <v>3.283464566929134</v>
      </c>
    </row>
    <row r="1229" spans="1:4" s="42" customFormat="1" ht="16.5" customHeight="1">
      <c r="A1229" s="25" t="s">
        <v>1079</v>
      </c>
      <c r="B1229" s="26">
        <v>76</v>
      </c>
      <c r="C1229" s="26">
        <v>88</v>
      </c>
      <c r="D1229" s="135">
        <f t="shared" si="19"/>
        <v>0.8636363636363636</v>
      </c>
    </row>
    <row r="1230" spans="1:4" s="42" customFormat="1" ht="16.5" customHeight="1">
      <c r="A1230" s="25" t="s">
        <v>1080</v>
      </c>
      <c r="B1230" s="26">
        <v>4845</v>
      </c>
      <c r="C1230" s="26">
        <v>3232</v>
      </c>
      <c r="D1230" s="135">
        <f t="shared" si="19"/>
        <v>1.4990717821782178</v>
      </c>
    </row>
    <row r="1231" spans="1:4" s="42" customFormat="1" ht="16.5" customHeight="1">
      <c r="A1231" s="25" t="s">
        <v>1081</v>
      </c>
      <c r="B1231" s="26">
        <v>160</v>
      </c>
      <c r="C1231" s="26">
        <v>100</v>
      </c>
      <c r="D1231" s="135">
        <f t="shared" si="19"/>
        <v>1.6</v>
      </c>
    </row>
    <row r="1232" spans="1:4" s="42" customFormat="1" ht="16.5" customHeight="1">
      <c r="A1232" s="25" t="s">
        <v>1082</v>
      </c>
      <c r="B1232" s="26">
        <v>13</v>
      </c>
      <c r="C1232" s="26">
        <v>229</v>
      </c>
      <c r="D1232" s="135">
        <f t="shared" si="19"/>
        <v>0.056768558951965066</v>
      </c>
    </row>
    <row r="1233" spans="1:4" s="42" customFormat="1" ht="16.5" customHeight="1">
      <c r="A1233" s="25" t="s">
        <v>1083</v>
      </c>
      <c r="B1233" s="26">
        <v>67</v>
      </c>
      <c r="C1233" s="26">
        <v>21</v>
      </c>
      <c r="D1233" s="135">
        <f t="shared" si="19"/>
        <v>3.1904761904761907</v>
      </c>
    </row>
    <row r="1234" spans="1:4" s="42" customFormat="1" ht="16.5" customHeight="1">
      <c r="A1234" s="25" t="s">
        <v>1084</v>
      </c>
      <c r="B1234" s="26">
        <v>14990</v>
      </c>
      <c r="C1234" s="26">
        <v>33874</v>
      </c>
      <c r="D1234" s="135">
        <f t="shared" si="19"/>
        <v>0.44252228848084074</v>
      </c>
    </row>
    <row r="1235" spans="1:4" s="42" customFormat="1" ht="16.5" customHeight="1">
      <c r="A1235" s="25" t="s">
        <v>1085</v>
      </c>
      <c r="B1235" s="26">
        <v>4420</v>
      </c>
      <c r="C1235" s="26">
        <v>2971</v>
      </c>
      <c r="D1235" s="135">
        <f t="shared" si="19"/>
        <v>1.4877145742174351</v>
      </c>
    </row>
    <row r="1236" spans="1:4" s="42" customFormat="1" ht="16.5" customHeight="1">
      <c r="A1236" s="25" t="s">
        <v>1086</v>
      </c>
      <c r="B1236" s="26">
        <v>1793</v>
      </c>
      <c r="C1236" s="26">
        <v>237</v>
      </c>
      <c r="D1236" s="135">
        <f t="shared" si="19"/>
        <v>7.565400843881856</v>
      </c>
    </row>
    <row r="1237" spans="1:4" s="42" customFormat="1" ht="16.5" customHeight="1">
      <c r="A1237" s="25" t="s">
        <v>1087</v>
      </c>
      <c r="B1237" s="26">
        <v>119</v>
      </c>
      <c r="C1237" s="26">
        <v>252</v>
      </c>
      <c r="D1237" s="135">
        <f t="shared" si="19"/>
        <v>0.4722222222222222</v>
      </c>
    </row>
    <row r="1238" spans="1:4" s="42" customFormat="1" ht="16.5" customHeight="1">
      <c r="A1238" s="25" t="s">
        <v>1088</v>
      </c>
      <c r="B1238" s="26">
        <v>1129</v>
      </c>
      <c r="C1238" s="26">
        <v>2537</v>
      </c>
      <c r="D1238" s="135">
        <f t="shared" si="19"/>
        <v>0.4450137958218368</v>
      </c>
    </row>
    <row r="1239" spans="1:4" s="42" customFormat="1" ht="16.5" customHeight="1">
      <c r="A1239" s="25" t="s">
        <v>1089</v>
      </c>
      <c r="B1239" s="26">
        <v>0</v>
      </c>
      <c r="C1239" s="26">
        <v>0</v>
      </c>
      <c r="D1239" s="135" t="str">
        <f t="shared" si="19"/>
        <v>-</v>
      </c>
    </row>
    <row r="1240" spans="1:4" s="42" customFormat="1" ht="16.5" customHeight="1">
      <c r="A1240" s="25" t="s">
        <v>1090</v>
      </c>
      <c r="B1240" s="26">
        <v>0</v>
      </c>
      <c r="C1240" s="26">
        <v>0</v>
      </c>
      <c r="D1240" s="135" t="str">
        <f t="shared" si="19"/>
        <v>-</v>
      </c>
    </row>
    <row r="1241" spans="1:4" s="42" customFormat="1" ht="16.5" customHeight="1">
      <c r="A1241" s="25" t="s">
        <v>1091</v>
      </c>
      <c r="B1241" s="26">
        <v>0</v>
      </c>
      <c r="C1241" s="26">
        <v>0</v>
      </c>
      <c r="D1241" s="135" t="str">
        <f t="shared" si="19"/>
        <v>-</v>
      </c>
    </row>
    <row r="1242" spans="1:4" s="42" customFormat="1" ht="16.5" customHeight="1">
      <c r="A1242" s="25" t="s">
        <v>142</v>
      </c>
      <c r="B1242" s="26">
        <v>602</v>
      </c>
      <c r="C1242" s="26">
        <v>581</v>
      </c>
      <c r="D1242" s="135">
        <f t="shared" si="19"/>
        <v>1.036144578313253</v>
      </c>
    </row>
    <row r="1243" spans="1:4" s="42" customFormat="1" ht="16.5" customHeight="1">
      <c r="A1243" s="25" t="s">
        <v>1092</v>
      </c>
      <c r="B1243" s="26">
        <v>24639</v>
      </c>
      <c r="C1243" s="26">
        <v>18392</v>
      </c>
      <c r="D1243" s="135">
        <f t="shared" si="19"/>
        <v>1.3396585471944324</v>
      </c>
    </row>
    <row r="1244" spans="1:4" s="42" customFormat="1" ht="16.5" customHeight="1">
      <c r="A1244" s="136" t="s">
        <v>1093</v>
      </c>
      <c r="B1244" s="26"/>
      <c r="C1244" s="26">
        <f>SUM(C1245:C1262)</f>
        <v>0</v>
      </c>
      <c r="D1244" s="135" t="str">
        <f t="shared" si="19"/>
        <v>-</v>
      </c>
    </row>
    <row r="1245" spans="1:4" s="42" customFormat="1" ht="16.5" customHeight="1">
      <c r="A1245" s="25" t="s">
        <v>133</v>
      </c>
      <c r="B1245" s="26"/>
      <c r="C1245" s="26">
        <v>0</v>
      </c>
      <c r="D1245" s="135" t="str">
        <f t="shared" si="19"/>
        <v>-</v>
      </c>
    </row>
    <row r="1246" spans="1:4" s="42" customFormat="1" ht="16.5" customHeight="1">
      <c r="A1246" s="25" t="s">
        <v>134</v>
      </c>
      <c r="B1246" s="26"/>
      <c r="C1246" s="26">
        <v>0</v>
      </c>
      <c r="D1246" s="135" t="str">
        <f t="shared" si="19"/>
        <v>-</v>
      </c>
    </row>
    <row r="1247" spans="1:4" s="42" customFormat="1" ht="16.5" customHeight="1">
      <c r="A1247" s="25" t="s">
        <v>135</v>
      </c>
      <c r="B1247" s="26"/>
      <c r="C1247" s="26">
        <v>0</v>
      </c>
      <c r="D1247" s="135" t="str">
        <f t="shared" si="19"/>
        <v>-</v>
      </c>
    </row>
    <row r="1248" spans="1:4" s="42" customFormat="1" ht="16.5" customHeight="1">
      <c r="A1248" s="25" t="s">
        <v>1094</v>
      </c>
      <c r="B1248" s="26"/>
      <c r="C1248" s="26">
        <v>0</v>
      </c>
      <c r="D1248" s="135" t="str">
        <f t="shared" si="19"/>
        <v>-</v>
      </c>
    </row>
    <row r="1249" spans="1:4" s="42" customFormat="1" ht="16.5" customHeight="1">
      <c r="A1249" s="25" t="s">
        <v>1095</v>
      </c>
      <c r="B1249" s="26"/>
      <c r="C1249" s="26">
        <v>0</v>
      </c>
      <c r="D1249" s="135" t="str">
        <f t="shared" si="19"/>
        <v>-</v>
      </c>
    </row>
    <row r="1250" spans="1:4" s="42" customFormat="1" ht="16.5" customHeight="1">
      <c r="A1250" s="25" t="s">
        <v>1096</v>
      </c>
      <c r="B1250" s="26"/>
      <c r="C1250" s="26">
        <v>0</v>
      </c>
      <c r="D1250" s="135" t="str">
        <f t="shared" si="19"/>
        <v>-</v>
      </c>
    </row>
    <row r="1251" spans="1:4" s="42" customFormat="1" ht="16.5" customHeight="1">
      <c r="A1251" s="25" t="s">
        <v>1097</v>
      </c>
      <c r="B1251" s="26"/>
      <c r="C1251" s="26">
        <v>0</v>
      </c>
      <c r="D1251" s="135" t="str">
        <f t="shared" si="19"/>
        <v>-</v>
      </c>
    </row>
    <row r="1252" spans="1:4" s="42" customFormat="1" ht="16.5" customHeight="1">
      <c r="A1252" s="25" t="s">
        <v>1098</v>
      </c>
      <c r="B1252" s="26"/>
      <c r="C1252" s="26">
        <v>0</v>
      </c>
      <c r="D1252" s="135" t="str">
        <f t="shared" si="19"/>
        <v>-</v>
      </c>
    </row>
    <row r="1253" spans="1:4" s="42" customFormat="1" ht="16.5" customHeight="1">
      <c r="A1253" s="25" t="s">
        <v>1099</v>
      </c>
      <c r="B1253" s="26"/>
      <c r="C1253" s="26">
        <v>0</v>
      </c>
      <c r="D1253" s="135" t="str">
        <f t="shared" si="19"/>
        <v>-</v>
      </c>
    </row>
    <row r="1254" spans="1:4" s="42" customFormat="1" ht="16.5" customHeight="1">
      <c r="A1254" s="25" t="s">
        <v>1100</v>
      </c>
      <c r="B1254" s="26"/>
      <c r="C1254" s="26">
        <v>0</v>
      </c>
      <c r="D1254" s="135" t="str">
        <f t="shared" si="19"/>
        <v>-</v>
      </c>
    </row>
    <row r="1255" spans="1:4" s="42" customFormat="1" ht="16.5" customHeight="1">
      <c r="A1255" s="25" t="s">
        <v>1101</v>
      </c>
      <c r="B1255" s="26"/>
      <c r="C1255" s="26">
        <v>0</v>
      </c>
      <c r="D1255" s="135" t="str">
        <f t="shared" si="19"/>
        <v>-</v>
      </c>
    </row>
    <row r="1256" spans="1:4" s="42" customFormat="1" ht="16.5" customHeight="1">
      <c r="A1256" s="25" t="s">
        <v>1102</v>
      </c>
      <c r="B1256" s="26"/>
      <c r="C1256" s="26">
        <v>0</v>
      </c>
      <c r="D1256" s="135" t="str">
        <f t="shared" si="19"/>
        <v>-</v>
      </c>
    </row>
    <row r="1257" spans="1:4" s="42" customFormat="1" ht="16.5" customHeight="1">
      <c r="A1257" s="25" t="s">
        <v>1103</v>
      </c>
      <c r="B1257" s="26"/>
      <c r="C1257" s="26">
        <v>0</v>
      </c>
      <c r="D1257" s="135" t="str">
        <f t="shared" si="19"/>
        <v>-</v>
      </c>
    </row>
    <row r="1258" spans="1:4" s="42" customFormat="1" ht="16.5" customHeight="1">
      <c r="A1258" s="25" t="s">
        <v>1104</v>
      </c>
      <c r="B1258" s="26"/>
      <c r="C1258" s="26">
        <v>0</v>
      </c>
      <c r="D1258" s="135" t="str">
        <f t="shared" si="19"/>
        <v>-</v>
      </c>
    </row>
    <row r="1259" spans="1:4" s="42" customFormat="1" ht="16.5" customHeight="1">
      <c r="A1259" s="25" t="s">
        <v>1105</v>
      </c>
      <c r="B1259" s="26"/>
      <c r="C1259" s="26">
        <v>0</v>
      </c>
      <c r="D1259" s="135" t="str">
        <f t="shared" si="19"/>
        <v>-</v>
      </c>
    </row>
    <row r="1260" spans="1:4" s="42" customFormat="1" ht="16.5" customHeight="1">
      <c r="A1260" s="25" t="s">
        <v>1106</v>
      </c>
      <c r="B1260" s="26"/>
      <c r="C1260" s="26">
        <v>0</v>
      </c>
      <c r="D1260" s="135" t="str">
        <f t="shared" si="19"/>
        <v>-</v>
      </c>
    </row>
    <row r="1261" spans="1:4" s="42" customFormat="1" ht="16.5" customHeight="1">
      <c r="A1261" s="25" t="s">
        <v>142</v>
      </c>
      <c r="B1261" s="26"/>
      <c r="C1261" s="26">
        <v>0</v>
      </c>
      <c r="D1261" s="135" t="str">
        <f t="shared" si="19"/>
        <v>-</v>
      </c>
    </row>
    <row r="1262" spans="1:4" s="42" customFormat="1" ht="16.5" customHeight="1">
      <c r="A1262" s="25" t="s">
        <v>1107</v>
      </c>
      <c r="B1262" s="26"/>
      <c r="C1262" s="26">
        <v>0</v>
      </c>
      <c r="D1262" s="135" t="str">
        <f t="shared" si="19"/>
        <v>-</v>
      </c>
    </row>
    <row r="1263" spans="1:4" s="42" customFormat="1" ht="16.5" customHeight="1">
      <c r="A1263" s="136" t="s">
        <v>1108</v>
      </c>
      <c r="B1263" s="26">
        <f>SUM(B1264:B1271)</f>
        <v>30</v>
      </c>
      <c r="C1263" s="26">
        <f>SUM(C1264:C1271)</f>
        <v>230</v>
      </c>
      <c r="D1263" s="135">
        <f t="shared" si="19"/>
        <v>0.13043478260869565</v>
      </c>
    </row>
    <row r="1264" spans="1:4" s="42" customFormat="1" ht="16.5" customHeight="1">
      <c r="A1264" s="25" t="s">
        <v>133</v>
      </c>
      <c r="B1264" s="26">
        <v>0</v>
      </c>
      <c r="C1264" s="26">
        <v>0</v>
      </c>
      <c r="D1264" s="135" t="str">
        <f t="shared" si="19"/>
        <v>-</v>
      </c>
    </row>
    <row r="1265" spans="1:4" s="42" customFormat="1" ht="16.5" customHeight="1">
      <c r="A1265" s="25" t="s">
        <v>134</v>
      </c>
      <c r="B1265" s="26">
        <v>0</v>
      </c>
      <c r="C1265" s="26">
        <v>0</v>
      </c>
      <c r="D1265" s="135" t="str">
        <f t="shared" si="19"/>
        <v>-</v>
      </c>
    </row>
    <row r="1266" spans="1:4" s="42" customFormat="1" ht="16.5" customHeight="1">
      <c r="A1266" s="25" t="s">
        <v>135</v>
      </c>
      <c r="B1266" s="26">
        <v>0</v>
      </c>
      <c r="C1266" s="26">
        <v>0</v>
      </c>
      <c r="D1266" s="135" t="str">
        <f t="shared" si="19"/>
        <v>-</v>
      </c>
    </row>
    <row r="1267" spans="1:4" s="42" customFormat="1" ht="16.5" customHeight="1">
      <c r="A1267" s="25" t="s">
        <v>1109</v>
      </c>
      <c r="B1267" s="26">
        <v>30</v>
      </c>
      <c r="C1267" s="26">
        <v>230</v>
      </c>
      <c r="D1267" s="135">
        <f t="shared" si="19"/>
        <v>0.13043478260869565</v>
      </c>
    </row>
    <row r="1268" spans="1:4" s="42" customFormat="1" ht="16.5" customHeight="1">
      <c r="A1268" s="25" t="s">
        <v>1110</v>
      </c>
      <c r="B1268" s="26">
        <v>0</v>
      </c>
      <c r="C1268" s="26">
        <v>0</v>
      </c>
      <c r="D1268" s="135" t="str">
        <f t="shared" si="19"/>
        <v>-</v>
      </c>
    </row>
    <row r="1269" spans="1:4" s="42" customFormat="1" ht="16.5" customHeight="1">
      <c r="A1269" s="25" t="s">
        <v>1111</v>
      </c>
      <c r="B1269" s="26">
        <v>0</v>
      </c>
      <c r="C1269" s="26">
        <v>0</v>
      </c>
      <c r="D1269" s="135" t="str">
        <f t="shared" si="19"/>
        <v>-</v>
      </c>
    </row>
    <row r="1270" spans="1:4" s="42" customFormat="1" ht="16.5" customHeight="1">
      <c r="A1270" s="25" t="s">
        <v>142</v>
      </c>
      <c r="B1270" s="26">
        <v>0</v>
      </c>
      <c r="C1270" s="26">
        <v>0</v>
      </c>
      <c r="D1270" s="135" t="str">
        <f t="shared" si="19"/>
        <v>-</v>
      </c>
    </row>
    <row r="1271" spans="1:4" s="42" customFormat="1" ht="16.5" customHeight="1">
      <c r="A1271" s="25" t="s">
        <v>1112</v>
      </c>
      <c r="B1271" s="26">
        <v>0</v>
      </c>
      <c r="C1271" s="26">
        <v>0</v>
      </c>
      <c r="D1271" s="135" t="str">
        <f t="shared" si="19"/>
        <v>-</v>
      </c>
    </row>
    <row r="1272" spans="1:4" s="42" customFormat="1" ht="16.5" customHeight="1">
      <c r="A1272" s="136" t="s">
        <v>1113</v>
      </c>
      <c r="B1272" s="26">
        <f>SUM(B1273:B1284)</f>
        <v>259</v>
      </c>
      <c r="C1272" s="26">
        <f>SUM(C1273:C1284)</f>
        <v>244</v>
      </c>
      <c r="D1272" s="135">
        <f t="shared" si="19"/>
        <v>1.0614754098360655</v>
      </c>
    </row>
    <row r="1273" spans="1:4" s="42" customFormat="1" ht="16.5" customHeight="1">
      <c r="A1273" s="25" t="s">
        <v>133</v>
      </c>
      <c r="B1273" s="26">
        <v>137</v>
      </c>
      <c r="C1273" s="26">
        <v>139</v>
      </c>
      <c r="D1273" s="135">
        <f t="shared" si="19"/>
        <v>0.9856115107913669</v>
      </c>
    </row>
    <row r="1274" spans="1:4" s="42" customFormat="1" ht="16.5" customHeight="1">
      <c r="A1274" s="25" t="s">
        <v>134</v>
      </c>
      <c r="B1274" s="26">
        <v>0</v>
      </c>
      <c r="C1274" s="26">
        <v>0</v>
      </c>
      <c r="D1274" s="135" t="str">
        <f t="shared" si="19"/>
        <v>-</v>
      </c>
    </row>
    <row r="1275" spans="1:4" s="42" customFormat="1" ht="16.5" customHeight="1">
      <c r="A1275" s="25" t="s">
        <v>135</v>
      </c>
      <c r="B1275" s="26">
        <v>0</v>
      </c>
      <c r="C1275" s="26">
        <v>0</v>
      </c>
      <c r="D1275" s="135" t="str">
        <f t="shared" si="19"/>
        <v>-</v>
      </c>
    </row>
    <row r="1276" spans="1:4" s="42" customFormat="1" ht="16.5" customHeight="1">
      <c r="A1276" s="25" t="s">
        <v>1114</v>
      </c>
      <c r="B1276" s="26">
        <v>69</v>
      </c>
      <c r="C1276" s="26">
        <v>51</v>
      </c>
      <c r="D1276" s="135">
        <f t="shared" si="19"/>
        <v>1.3529411764705883</v>
      </c>
    </row>
    <row r="1277" spans="1:4" s="42" customFormat="1" ht="16.5" customHeight="1">
      <c r="A1277" s="25" t="s">
        <v>1115</v>
      </c>
      <c r="B1277" s="26">
        <v>11</v>
      </c>
      <c r="C1277" s="26">
        <v>12</v>
      </c>
      <c r="D1277" s="135">
        <f t="shared" si="19"/>
        <v>0.9166666666666666</v>
      </c>
    </row>
    <row r="1278" spans="1:4" s="42" customFormat="1" ht="16.5" customHeight="1">
      <c r="A1278" s="25" t="s">
        <v>1116</v>
      </c>
      <c r="B1278" s="26">
        <v>5</v>
      </c>
      <c r="C1278" s="26">
        <v>10</v>
      </c>
      <c r="D1278" s="135">
        <f t="shared" si="19"/>
        <v>0.5</v>
      </c>
    </row>
    <row r="1279" spans="1:4" s="42" customFormat="1" ht="16.5" customHeight="1">
      <c r="A1279" s="25" t="s">
        <v>1117</v>
      </c>
      <c r="B1279" s="26">
        <v>0</v>
      </c>
      <c r="C1279" s="26">
        <v>0</v>
      </c>
      <c r="D1279" s="135" t="str">
        <f t="shared" si="19"/>
        <v>-</v>
      </c>
    </row>
    <row r="1280" spans="1:4" s="42" customFormat="1" ht="16.5" customHeight="1">
      <c r="A1280" s="25" t="s">
        <v>1118</v>
      </c>
      <c r="B1280" s="26">
        <v>0</v>
      </c>
      <c r="C1280" s="26">
        <v>0</v>
      </c>
      <c r="D1280" s="135" t="str">
        <f t="shared" si="19"/>
        <v>-</v>
      </c>
    </row>
    <row r="1281" spans="1:4" s="42" customFormat="1" ht="16.5" customHeight="1">
      <c r="A1281" s="25" t="s">
        <v>1119</v>
      </c>
      <c r="B1281" s="26">
        <v>0</v>
      </c>
      <c r="C1281" s="26">
        <v>0</v>
      </c>
      <c r="D1281" s="135" t="str">
        <f t="shared" si="19"/>
        <v>-</v>
      </c>
    </row>
    <row r="1282" spans="1:4" s="42" customFormat="1" ht="16.5" customHeight="1">
      <c r="A1282" s="25" t="s">
        <v>1120</v>
      </c>
      <c r="B1282" s="26">
        <v>0</v>
      </c>
      <c r="C1282" s="26">
        <v>0</v>
      </c>
      <c r="D1282" s="135" t="str">
        <f t="shared" si="19"/>
        <v>-</v>
      </c>
    </row>
    <row r="1283" spans="1:4" s="42" customFormat="1" ht="16.5" customHeight="1">
      <c r="A1283" s="25" t="s">
        <v>1121</v>
      </c>
      <c r="B1283" s="26">
        <v>0</v>
      </c>
      <c r="C1283" s="26">
        <v>0</v>
      </c>
      <c r="D1283" s="135" t="str">
        <f t="shared" si="19"/>
        <v>-</v>
      </c>
    </row>
    <row r="1284" spans="1:4" s="42" customFormat="1" ht="16.5" customHeight="1">
      <c r="A1284" s="25" t="s">
        <v>1122</v>
      </c>
      <c r="B1284" s="26">
        <v>37</v>
      </c>
      <c r="C1284" s="26">
        <v>32</v>
      </c>
      <c r="D1284" s="135">
        <f t="shared" si="19"/>
        <v>1.15625</v>
      </c>
    </row>
    <row r="1285" spans="1:4" s="42" customFormat="1" ht="16.5" customHeight="1">
      <c r="A1285" s="136" t="s">
        <v>1123</v>
      </c>
      <c r="B1285" s="26">
        <f>SUM(B1286:B1299)</f>
        <v>1066</v>
      </c>
      <c r="C1285" s="26">
        <f>SUM(C1286:C1299)</f>
        <v>684</v>
      </c>
      <c r="D1285" s="135">
        <f aca="true" t="shared" si="20" ref="D1285:D1348">IF(C1285=0,"-",B1285/C1285)</f>
        <v>1.5584795321637428</v>
      </c>
    </row>
    <row r="1286" spans="1:4" s="42" customFormat="1" ht="16.5" customHeight="1">
      <c r="A1286" s="25" t="s">
        <v>133</v>
      </c>
      <c r="B1286" s="26">
        <v>200</v>
      </c>
      <c r="C1286" s="26">
        <v>100</v>
      </c>
      <c r="D1286" s="135">
        <f t="shared" si="20"/>
        <v>2</v>
      </c>
    </row>
    <row r="1287" spans="1:4" s="42" customFormat="1" ht="16.5" customHeight="1">
      <c r="A1287" s="25" t="s">
        <v>134</v>
      </c>
      <c r="B1287" s="26">
        <v>69</v>
      </c>
      <c r="C1287" s="26">
        <v>20</v>
      </c>
      <c r="D1287" s="135">
        <f t="shared" si="20"/>
        <v>3.45</v>
      </c>
    </row>
    <row r="1288" spans="1:4" s="42" customFormat="1" ht="16.5" customHeight="1">
      <c r="A1288" s="25" t="s">
        <v>135</v>
      </c>
      <c r="B1288" s="26">
        <v>0</v>
      </c>
      <c r="C1288" s="26">
        <v>0</v>
      </c>
      <c r="D1288" s="135" t="str">
        <f t="shared" si="20"/>
        <v>-</v>
      </c>
    </row>
    <row r="1289" spans="1:4" s="42" customFormat="1" ht="16.5" customHeight="1">
      <c r="A1289" s="25" t="s">
        <v>1124</v>
      </c>
      <c r="B1289" s="26">
        <v>0</v>
      </c>
      <c r="C1289" s="26">
        <v>0</v>
      </c>
      <c r="D1289" s="135" t="str">
        <f t="shared" si="20"/>
        <v>-</v>
      </c>
    </row>
    <row r="1290" spans="1:4" s="42" customFormat="1" ht="16.5" customHeight="1">
      <c r="A1290" s="25" t="s">
        <v>1125</v>
      </c>
      <c r="B1290" s="26">
        <v>0</v>
      </c>
      <c r="C1290" s="26">
        <v>0</v>
      </c>
      <c r="D1290" s="135" t="str">
        <f t="shared" si="20"/>
        <v>-</v>
      </c>
    </row>
    <row r="1291" spans="1:4" s="42" customFormat="1" ht="16.5" customHeight="1">
      <c r="A1291" s="25" t="s">
        <v>1126</v>
      </c>
      <c r="B1291" s="26">
        <v>0</v>
      </c>
      <c r="C1291" s="26">
        <v>0</v>
      </c>
      <c r="D1291" s="135" t="str">
        <f t="shared" si="20"/>
        <v>-</v>
      </c>
    </row>
    <row r="1292" spans="1:4" s="42" customFormat="1" ht="16.5" customHeight="1">
      <c r="A1292" s="25" t="s">
        <v>1127</v>
      </c>
      <c r="B1292" s="26">
        <v>32</v>
      </c>
      <c r="C1292" s="26">
        <v>0</v>
      </c>
      <c r="D1292" s="135" t="str">
        <f t="shared" si="20"/>
        <v>-</v>
      </c>
    </row>
    <row r="1293" spans="1:4" s="42" customFormat="1" ht="16.5" customHeight="1">
      <c r="A1293" s="25" t="s">
        <v>1128</v>
      </c>
      <c r="B1293" s="26">
        <v>67</v>
      </c>
      <c r="C1293" s="26">
        <v>53</v>
      </c>
      <c r="D1293" s="135">
        <f t="shared" si="20"/>
        <v>1.2641509433962264</v>
      </c>
    </row>
    <row r="1294" spans="1:4" s="42" customFormat="1" ht="16.5" customHeight="1">
      <c r="A1294" s="25" t="s">
        <v>1129</v>
      </c>
      <c r="B1294" s="26">
        <v>258</v>
      </c>
      <c r="C1294" s="26">
        <v>169</v>
      </c>
      <c r="D1294" s="135">
        <f t="shared" si="20"/>
        <v>1.5266272189349113</v>
      </c>
    </row>
    <row r="1295" spans="1:4" s="42" customFormat="1" ht="16.5" customHeight="1">
      <c r="A1295" s="25" t="s">
        <v>1130</v>
      </c>
      <c r="B1295" s="26">
        <v>15</v>
      </c>
      <c r="C1295" s="26">
        <v>0</v>
      </c>
      <c r="D1295" s="135" t="str">
        <f t="shared" si="20"/>
        <v>-</v>
      </c>
    </row>
    <row r="1296" spans="1:4" s="42" customFormat="1" ht="16.5" customHeight="1">
      <c r="A1296" s="25" t="s">
        <v>1131</v>
      </c>
      <c r="B1296" s="26">
        <v>0</v>
      </c>
      <c r="C1296" s="26">
        <v>0</v>
      </c>
      <c r="D1296" s="135" t="str">
        <f t="shared" si="20"/>
        <v>-</v>
      </c>
    </row>
    <row r="1297" spans="1:4" s="42" customFormat="1" ht="16.5" customHeight="1">
      <c r="A1297" s="25" t="s">
        <v>1132</v>
      </c>
      <c r="B1297" s="26">
        <v>6</v>
      </c>
      <c r="C1297" s="26">
        <v>2</v>
      </c>
      <c r="D1297" s="135">
        <f t="shared" si="20"/>
        <v>3</v>
      </c>
    </row>
    <row r="1298" spans="1:4" s="42" customFormat="1" ht="16.5" customHeight="1">
      <c r="A1298" s="25" t="s">
        <v>1133</v>
      </c>
      <c r="B1298" s="26">
        <v>0</v>
      </c>
      <c r="C1298" s="26">
        <v>0</v>
      </c>
      <c r="D1298" s="135" t="str">
        <f t="shared" si="20"/>
        <v>-</v>
      </c>
    </row>
    <row r="1299" spans="1:4" s="42" customFormat="1" ht="16.5" customHeight="1">
      <c r="A1299" s="25" t="s">
        <v>1134</v>
      </c>
      <c r="B1299" s="26">
        <v>419</v>
      </c>
      <c r="C1299" s="26">
        <v>340</v>
      </c>
      <c r="D1299" s="135">
        <f t="shared" si="20"/>
        <v>1.2323529411764707</v>
      </c>
    </row>
    <row r="1300" spans="1:4" s="42" customFormat="1" ht="16.5" customHeight="1">
      <c r="A1300" s="136" t="s">
        <v>1135</v>
      </c>
      <c r="B1300" s="26">
        <f>B1301</f>
        <v>427</v>
      </c>
      <c r="C1300" s="26">
        <f>C1301</f>
        <v>396</v>
      </c>
      <c r="D1300" s="135">
        <f t="shared" si="20"/>
        <v>1.0782828282828283</v>
      </c>
    </row>
    <row r="1301" spans="1:4" s="42" customFormat="1" ht="16.5" customHeight="1">
      <c r="A1301" s="25" t="s">
        <v>1136</v>
      </c>
      <c r="B1301" s="26">
        <v>427</v>
      </c>
      <c r="C1301" s="26">
        <v>396</v>
      </c>
      <c r="D1301" s="135">
        <f t="shared" si="20"/>
        <v>1.0782828282828283</v>
      </c>
    </row>
    <row r="1302" spans="1:4" s="42" customFormat="1" ht="16.5" customHeight="1">
      <c r="A1302" s="136" t="s">
        <v>1137</v>
      </c>
      <c r="B1302" s="26">
        <f>SUM(B1303,B1312,B1316)</f>
        <v>237842</v>
      </c>
      <c r="C1302" s="26">
        <f>SUM(C1303,C1312,C1316)</f>
        <v>223140</v>
      </c>
      <c r="D1302" s="135">
        <f t="shared" si="20"/>
        <v>1.0658868871560456</v>
      </c>
    </row>
    <row r="1303" spans="1:4" s="42" customFormat="1" ht="16.5" customHeight="1">
      <c r="A1303" s="136" t="s">
        <v>1138</v>
      </c>
      <c r="B1303" s="26">
        <f>SUM(B1304:B1311)</f>
        <v>198961</v>
      </c>
      <c r="C1303" s="26">
        <f>SUM(C1304:C1311)</f>
        <v>179997</v>
      </c>
      <c r="D1303" s="135">
        <f t="shared" si="20"/>
        <v>1.1053573115107473</v>
      </c>
    </row>
    <row r="1304" spans="1:4" s="42" customFormat="1" ht="17.25" customHeight="1">
      <c r="A1304" s="25" t="s">
        <v>1139</v>
      </c>
      <c r="B1304" s="26">
        <v>36</v>
      </c>
      <c r="C1304" s="26">
        <v>0</v>
      </c>
      <c r="D1304" s="135" t="str">
        <f t="shared" si="20"/>
        <v>-</v>
      </c>
    </row>
    <row r="1305" spans="1:4" s="42" customFormat="1" ht="16.5" customHeight="1">
      <c r="A1305" s="25" t="s">
        <v>1140</v>
      </c>
      <c r="B1305" s="26">
        <v>0</v>
      </c>
      <c r="C1305" s="26">
        <v>0</v>
      </c>
      <c r="D1305" s="135" t="str">
        <f t="shared" si="20"/>
        <v>-</v>
      </c>
    </row>
    <row r="1306" spans="1:4" s="42" customFormat="1" ht="16.5" customHeight="1">
      <c r="A1306" s="25" t="s">
        <v>1141</v>
      </c>
      <c r="B1306" s="26">
        <v>73476</v>
      </c>
      <c r="C1306" s="26">
        <v>64943</v>
      </c>
      <c r="D1306" s="135">
        <f t="shared" si="20"/>
        <v>1.1313921438800179</v>
      </c>
    </row>
    <row r="1307" spans="1:4" s="42" customFormat="1" ht="16.5" customHeight="1">
      <c r="A1307" s="25" t="s">
        <v>1142</v>
      </c>
      <c r="B1307" s="26">
        <v>0</v>
      </c>
      <c r="C1307" s="26">
        <v>0</v>
      </c>
      <c r="D1307" s="135" t="str">
        <f t="shared" si="20"/>
        <v>-</v>
      </c>
    </row>
    <row r="1308" spans="1:4" s="42" customFormat="1" ht="16.5" customHeight="1">
      <c r="A1308" s="25" t="s">
        <v>1143</v>
      </c>
      <c r="B1308" s="26">
        <v>33371</v>
      </c>
      <c r="C1308" s="26">
        <v>14284</v>
      </c>
      <c r="D1308" s="135">
        <f t="shared" si="20"/>
        <v>2.336250350042005</v>
      </c>
    </row>
    <row r="1309" spans="1:4" s="42" customFormat="1" ht="16.5" customHeight="1">
      <c r="A1309" s="25" t="s">
        <v>1144</v>
      </c>
      <c r="B1309" s="26">
        <v>8679</v>
      </c>
      <c r="C1309" s="26">
        <v>5863</v>
      </c>
      <c r="D1309" s="135">
        <f t="shared" si="20"/>
        <v>1.4803001876172608</v>
      </c>
    </row>
    <row r="1310" spans="1:4" s="42" customFormat="1" ht="16.5" customHeight="1">
      <c r="A1310" s="25" t="s">
        <v>1145</v>
      </c>
      <c r="B1310" s="26">
        <v>2254</v>
      </c>
      <c r="C1310" s="26">
        <v>11080</v>
      </c>
      <c r="D1310" s="135">
        <f t="shared" si="20"/>
        <v>0.20342960288808665</v>
      </c>
    </row>
    <row r="1311" spans="1:4" s="42" customFormat="1" ht="16.5" customHeight="1">
      <c r="A1311" s="25" t="s">
        <v>1146</v>
      </c>
      <c r="B1311" s="26">
        <v>81145</v>
      </c>
      <c r="C1311" s="26">
        <v>83827</v>
      </c>
      <c r="D1311" s="135">
        <f t="shared" si="20"/>
        <v>0.9680055352094195</v>
      </c>
    </row>
    <row r="1312" spans="1:4" s="42" customFormat="1" ht="16.5" customHeight="1">
      <c r="A1312" s="136" t="s">
        <v>1147</v>
      </c>
      <c r="B1312" s="26">
        <f>SUM(B1313:B1315)</f>
        <v>37681</v>
      </c>
      <c r="C1312" s="26">
        <f>SUM(C1313:C1315)</f>
        <v>31545</v>
      </c>
      <c r="D1312" s="135">
        <f t="shared" si="20"/>
        <v>1.1945157711206214</v>
      </c>
    </row>
    <row r="1313" spans="1:4" s="42" customFormat="1" ht="16.5" customHeight="1">
      <c r="A1313" s="25" t="s">
        <v>1148</v>
      </c>
      <c r="B1313" s="26">
        <v>36987</v>
      </c>
      <c r="C1313" s="26">
        <v>30809</v>
      </c>
      <c r="D1313" s="135">
        <f t="shared" si="20"/>
        <v>1.2005258203771625</v>
      </c>
    </row>
    <row r="1314" spans="1:4" s="42" customFormat="1" ht="16.5" customHeight="1">
      <c r="A1314" s="25" t="s">
        <v>1149</v>
      </c>
      <c r="B1314" s="26">
        <v>0</v>
      </c>
      <c r="C1314" s="26">
        <v>0</v>
      </c>
      <c r="D1314" s="135" t="str">
        <f t="shared" si="20"/>
        <v>-</v>
      </c>
    </row>
    <row r="1315" spans="1:4" s="42" customFormat="1" ht="16.5" customHeight="1">
      <c r="A1315" s="25" t="s">
        <v>1150</v>
      </c>
      <c r="B1315" s="26">
        <v>694</v>
      </c>
      <c r="C1315" s="26">
        <v>736</v>
      </c>
      <c r="D1315" s="135">
        <f t="shared" si="20"/>
        <v>0.9429347826086957</v>
      </c>
    </row>
    <row r="1316" spans="1:4" s="42" customFormat="1" ht="16.5" customHeight="1">
      <c r="A1316" s="136" t="s">
        <v>1151</v>
      </c>
      <c r="B1316" s="26">
        <f>SUM(B1317:B1319)</f>
        <v>1200</v>
      </c>
      <c r="C1316" s="26">
        <f>SUM(C1317:C1319)</f>
        <v>11598</v>
      </c>
      <c r="D1316" s="135">
        <f t="shared" si="20"/>
        <v>0.10346611484738748</v>
      </c>
    </row>
    <row r="1317" spans="1:4" s="42" customFormat="1" ht="16.5" customHeight="1">
      <c r="A1317" s="25" t="s">
        <v>1152</v>
      </c>
      <c r="B1317" s="26">
        <v>19</v>
      </c>
      <c r="C1317" s="26">
        <v>33</v>
      </c>
      <c r="D1317" s="135">
        <f t="shared" si="20"/>
        <v>0.5757575757575758</v>
      </c>
    </row>
    <row r="1318" spans="1:4" s="42" customFormat="1" ht="16.5" customHeight="1">
      <c r="A1318" s="25" t="s">
        <v>1153</v>
      </c>
      <c r="B1318" s="26">
        <v>0</v>
      </c>
      <c r="C1318" s="26">
        <v>0</v>
      </c>
      <c r="D1318" s="135" t="str">
        <f t="shared" si="20"/>
        <v>-</v>
      </c>
    </row>
    <row r="1319" spans="1:4" s="42" customFormat="1" ht="16.5" customHeight="1">
      <c r="A1319" s="25" t="s">
        <v>1154</v>
      </c>
      <c r="B1319" s="26">
        <v>1181</v>
      </c>
      <c r="C1319" s="26">
        <v>11565</v>
      </c>
      <c r="D1319" s="135">
        <f t="shared" si="20"/>
        <v>0.10211846087332468</v>
      </c>
    </row>
    <row r="1320" spans="1:4" s="42" customFormat="1" ht="16.5" customHeight="1">
      <c r="A1320" s="136" t="s">
        <v>1155</v>
      </c>
      <c r="B1320" s="26">
        <f>SUM(B1321,B1336,B1350,B1355,B1361)</f>
        <v>14528</v>
      </c>
      <c r="C1320" s="26">
        <f>SUM(C1321,C1336,C1350,C1355,C1361)</f>
        <v>8681</v>
      </c>
      <c r="D1320" s="135">
        <f t="shared" si="20"/>
        <v>1.6735399147563645</v>
      </c>
    </row>
    <row r="1321" spans="1:4" s="42" customFormat="1" ht="16.5" customHeight="1">
      <c r="A1321" s="136" t="s">
        <v>1156</v>
      </c>
      <c r="B1321" s="26">
        <f>SUM(B1322:B1335)</f>
        <v>14095</v>
      </c>
      <c r="C1321" s="26">
        <f>SUM(C1322:C1335)</f>
        <v>8102</v>
      </c>
      <c r="D1321" s="135">
        <f t="shared" si="20"/>
        <v>1.7396939027400642</v>
      </c>
    </row>
    <row r="1322" spans="1:4" s="42" customFormat="1" ht="16.5" customHeight="1">
      <c r="A1322" s="25" t="s">
        <v>133</v>
      </c>
      <c r="B1322" s="26">
        <v>367</v>
      </c>
      <c r="C1322" s="26">
        <v>320</v>
      </c>
      <c r="D1322" s="135">
        <f t="shared" si="20"/>
        <v>1.146875</v>
      </c>
    </row>
    <row r="1323" spans="1:7" s="42" customFormat="1" ht="16.5" customHeight="1">
      <c r="A1323" s="25" t="s">
        <v>134</v>
      </c>
      <c r="B1323" s="26">
        <v>220</v>
      </c>
      <c r="C1323" s="26">
        <v>142</v>
      </c>
      <c r="D1323" s="135">
        <f t="shared" si="20"/>
        <v>1.5492957746478873</v>
      </c>
      <c r="F1323" s="29"/>
      <c r="G1323" s="29"/>
    </row>
    <row r="1324" spans="1:7" s="42" customFormat="1" ht="16.5" customHeight="1">
      <c r="A1324" s="25" t="s">
        <v>135</v>
      </c>
      <c r="B1324" s="26">
        <v>1</v>
      </c>
      <c r="C1324" s="26">
        <v>0</v>
      </c>
      <c r="D1324" s="135" t="str">
        <f t="shared" si="20"/>
        <v>-</v>
      </c>
      <c r="F1324" s="29"/>
      <c r="G1324" s="29"/>
    </row>
    <row r="1325" spans="1:7" s="42" customFormat="1" ht="16.5" customHeight="1">
      <c r="A1325" s="25" t="s">
        <v>1157</v>
      </c>
      <c r="B1325" s="26">
        <v>0</v>
      </c>
      <c r="C1325" s="26">
        <v>0</v>
      </c>
      <c r="D1325" s="135" t="str">
        <f t="shared" si="20"/>
        <v>-</v>
      </c>
      <c r="F1325" s="29"/>
      <c r="G1325" s="29"/>
    </row>
    <row r="1326" spans="1:7" s="42" customFormat="1" ht="16.5" customHeight="1">
      <c r="A1326" s="25" t="s">
        <v>1158</v>
      </c>
      <c r="B1326" s="26">
        <v>0</v>
      </c>
      <c r="C1326" s="26">
        <v>0</v>
      </c>
      <c r="D1326" s="135" t="str">
        <f t="shared" si="20"/>
        <v>-</v>
      </c>
      <c r="F1326" s="29"/>
      <c r="G1326" s="29"/>
    </row>
    <row r="1327" spans="1:7" s="42" customFormat="1" ht="16.5" customHeight="1">
      <c r="A1327" s="25" t="s">
        <v>1159</v>
      </c>
      <c r="B1327" s="26">
        <v>0</v>
      </c>
      <c r="C1327" s="26">
        <v>0</v>
      </c>
      <c r="D1327" s="135" t="str">
        <f t="shared" si="20"/>
        <v>-</v>
      </c>
      <c r="F1327" s="29"/>
      <c r="G1327" s="29"/>
    </row>
    <row r="1328" spans="1:7" s="42" customFormat="1" ht="16.5" customHeight="1">
      <c r="A1328" s="25" t="s">
        <v>1160</v>
      </c>
      <c r="B1328" s="26">
        <v>0</v>
      </c>
      <c r="C1328" s="26">
        <v>0</v>
      </c>
      <c r="D1328" s="135" t="str">
        <f t="shared" si="20"/>
        <v>-</v>
      </c>
      <c r="F1328" s="29"/>
      <c r="G1328" s="29"/>
    </row>
    <row r="1329" spans="1:7" s="42" customFormat="1" ht="16.5" customHeight="1">
      <c r="A1329" s="25" t="s">
        <v>1161</v>
      </c>
      <c r="B1329" s="26">
        <v>2</v>
      </c>
      <c r="C1329" s="26">
        <v>2</v>
      </c>
      <c r="D1329" s="135">
        <f t="shared" si="20"/>
        <v>1</v>
      </c>
      <c r="F1329" s="29"/>
      <c r="G1329" s="29"/>
    </row>
    <row r="1330" spans="1:7" s="42" customFormat="1" ht="16.5" customHeight="1">
      <c r="A1330" s="25" t="s">
        <v>1162</v>
      </c>
      <c r="B1330" s="26">
        <v>0</v>
      </c>
      <c r="C1330" s="26">
        <v>0</v>
      </c>
      <c r="D1330" s="135" t="str">
        <f t="shared" si="20"/>
        <v>-</v>
      </c>
      <c r="F1330" s="29"/>
      <c r="G1330" s="29"/>
    </row>
    <row r="1331" spans="1:7" s="42" customFormat="1" ht="16.5" customHeight="1">
      <c r="A1331" s="25" t="s">
        <v>1163</v>
      </c>
      <c r="B1331" s="26">
        <v>0</v>
      </c>
      <c r="C1331" s="26">
        <v>0</v>
      </c>
      <c r="D1331" s="135" t="str">
        <f t="shared" si="20"/>
        <v>-</v>
      </c>
      <c r="F1331" s="29"/>
      <c r="G1331" s="29"/>
    </row>
    <row r="1332" spans="1:7" s="42" customFormat="1" ht="16.5" customHeight="1">
      <c r="A1332" s="25" t="s">
        <v>1164</v>
      </c>
      <c r="B1332" s="26">
        <v>1366</v>
      </c>
      <c r="C1332" s="26">
        <v>1420</v>
      </c>
      <c r="D1332" s="135">
        <f t="shared" si="20"/>
        <v>0.9619718309859155</v>
      </c>
      <c r="F1332" s="29"/>
      <c r="G1332" s="29"/>
    </row>
    <row r="1333" spans="1:8" s="42" customFormat="1" ht="16.5" customHeight="1">
      <c r="A1333" s="25" t="s">
        <v>1165</v>
      </c>
      <c r="B1333" s="26">
        <v>0</v>
      </c>
      <c r="C1333" s="26">
        <v>0</v>
      </c>
      <c r="D1333" s="135" t="str">
        <f t="shared" si="20"/>
        <v>-</v>
      </c>
      <c r="F1333" s="29"/>
      <c r="G1333" s="29"/>
      <c r="H1333" s="29"/>
    </row>
    <row r="1334" spans="1:8" s="42" customFormat="1" ht="16.5" customHeight="1">
      <c r="A1334" s="25" t="s">
        <v>142</v>
      </c>
      <c r="B1334" s="26">
        <v>0</v>
      </c>
      <c r="C1334" s="26">
        <v>0</v>
      </c>
      <c r="D1334" s="135" t="str">
        <f t="shared" si="20"/>
        <v>-</v>
      </c>
      <c r="F1334" s="29"/>
      <c r="G1334" s="29"/>
      <c r="H1334" s="29"/>
    </row>
    <row r="1335" spans="1:8" s="42" customFormat="1" ht="16.5" customHeight="1">
      <c r="A1335" s="25" t="s">
        <v>1166</v>
      </c>
      <c r="B1335" s="26">
        <v>12139</v>
      </c>
      <c r="C1335" s="26">
        <v>6218</v>
      </c>
      <c r="D1335" s="135">
        <f t="shared" si="20"/>
        <v>1.952235445480862</v>
      </c>
      <c r="F1335" s="29"/>
      <c r="G1335" s="29"/>
      <c r="H1335" s="29"/>
    </row>
    <row r="1336" spans="1:8" s="42" customFormat="1" ht="16.5" customHeight="1">
      <c r="A1336" s="136" t="s">
        <v>1167</v>
      </c>
      <c r="B1336" s="26">
        <f>SUM(B1337:B1349)</f>
        <v>62</v>
      </c>
      <c r="C1336" s="26">
        <f>SUM(C1337:C1349)</f>
        <v>309</v>
      </c>
      <c r="D1336" s="135">
        <f t="shared" si="20"/>
        <v>0.20064724919093851</v>
      </c>
      <c r="F1336" s="29"/>
      <c r="G1336" s="29"/>
      <c r="H1336" s="29"/>
    </row>
    <row r="1337" spans="1:8" s="42" customFormat="1" ht="16.5" customHeight="1">
      <c r="A1337" s="25" t="s">
        <v>133</v>
      </c>
      <c r="B1337" s="26">
        <v>53</v>
      </c>
      <c r="C1337" s="26">
        <v>121</v>
      </c>
      <c r="D1337" s="135">
        <f t="shared" si="20"/>
        <v>0.4380165289256198</v>
      </c>
      <c r="F1337" s="29"/>
      <c r="G1337" s="29"/>
      <c r="H1337" s="29"/>
    </row>
    <row r="1338" spans="1:8" s="42" customFormat="1" ht="16.5" customHeight="1">
      <c r="A1338" s="25" t="s">
        <v>134</v>
      </c>
      <c r="B1338" s="26">
        <v>9</v>
      </c>
      <c r="C1338" s="26">
        <v>10</v>
      </c>
      <c r="D1338" s="135">
        <f t="shared" si="20"/>
        <v>0.9</v>
      </c>
      <c r="F1338" s="29"/>
      <c r="G1338" s="29"/>
      <c r="H1338" s="29"/>
    </row>
    <row r="1339" spans="1:8" s="42" customFormat="1" ht="16.5" customHeight="1">
      <c r="A1339" s="25" t="s">
        <v>135</v>
      </c>
      <c r="B1339" s="26">
        <v>0</v>
      </c>
      <c r="C1339" s="26">
        <v>0</v>
      </c>
      <c r="D1339" s="135" t="str">
        <f t="shared" si="20"/>
        <v>-</v>
      </c>
      <c r="F1339" s="29"/>
      <c r="G1339" s="29"/>
      <c r="H1339" s="29"/>
    </row>
    <row r="1340" spans="1:8" s="42" customFormat="1" ht="16.5" customHeight="1">
      <c r="A1340" s="25" t="s">
        <v>1168</v>
      </c>
      <c r="B1340" s="26">
        <v>0</v>
      </c>
      <c r="C1340" s="26">
        <v>0</v>
      </c>
      <c r="D1340" s="135" t="str">
        <f t="shared" si="20"/>
        <v>-</v>
      </c>
      <c r="F1340" s="29"/>
      <c r="G1340" s="29"/>
      <c r="H1340" s="29"/>
    </row>
    <row r="1341" spans="1:8" s="42" customFormat="1" ht="16.5" customHeight="1">
      <c r="A1341" s="25" t="s">
        <v>1169</v>
      </c>
      <c r="B1341" s="26">
        <v>0</v>
      </c>
      <c r="C1341" s="26">
        <v>0</v>
      </c>
      <c r="D1341" s="135" t="str">
        <f t="shared" si="20"/>
        <v>-</v>
      </c>
      <c r="F1341" s="29"/>
      <c r="G1341" s="29"/>
      <c r="H1341" s="29"/>
    </row>
    <row r="1342" spans="1:8" s="42" customFormat="1" ht="16.5" customHeight="1">
      <c r="A1342" s="25" t="s">
        <v>1170</v>
      </c>
      <c r="B1342" s="26">
        <v>0</v>
      </c>
      <c r="C1342" s="26">
        <v>0</v>
      </c>
      <c r="D1342" s="135" t="str">
        <f t="shared" si="20"/>
        <v>-</v>
      </c>
      <c r="F1342" s="29"/>
      <c r="G1342" s="29"/>
      <c r="H1342" s="29"/>
    </row>
    <row r="1343" spans="1:8" s="42" customFormat="1" ht="16.5" customHeight="1">
      <c r="A1343" s="25" t="s">
        <v>1171</v>
      </c>
      <c r="B1343" s="26">
        <v>0</v>
      </c>
      <c r="C1343" s="26">
        <v>0</v>
      </c>
      <c r="D1343" s="135" t="str">
        <f t="shared" si="20"/>
        <v>-</v>
      </c>
      <c r="F1343" s="29"/>
      <c r="G1343" s="29"/>
      <c r="H1343" s="29"/>
    </row>
    <row r="1344" spans="1:8" s="42" customFormat="1" ht="16.5" customHeight="1">
      <c r="A1344" s="25" t="s">
        <v>1172</v>
      </c>
      <c r="B1344" s="26">
        <v>0</v>
      </c>
      <c r="C1344" s="26">
        <v>0</v>
      </c>
      <c r="D1344" s="135" t="str">
        <f t="shared" si="20"/>
        <v>-</v>
      </c>
      <c r="F1344" s="29"/>
      <c r="G1344" s="29"/>
      <c r="H1344" s="29"/>
    </row>
    <row r="1345" spans="1:8" s="42" customFormat="1" ht="16.5" customHeight="1">
      <c r="A1345" s="25" t="s">
        <v>1173</v>
      </c>
      <c r="B1345" s="26">
        <v>0</v>
      </c>
      <c r="C1345" s="26">
        <v>0</v>
      </c>
      <c r="D1345" s="135" t="str">
        <f t="shared" si="20"/>
        <v>-</v>
      </c>
      <c r="F1345" s="29"/>
      <c r="G1345" s="29"/>
      <c r="H1345" s="29"/>
    </row>
    <row r="1346" spans="1:8" s="42" customFormat="1" ht="16.5" customHeight="1">
      <c r="A1346" s="25" t="s">
        <v>1174</v>
      </c>
      <c r="B1346" s="26">
        <v>0</v>
      </c>
      <c r="C1346" s="26">
        <v>115</v>
      </c>
      <c r="D1346" s="135">
        <f t="shared" si="20"/>
        <v>0</v>
      </c>
      <c r="F1346" s="29"/>
      <c r="G1346" s="29"/>
      <c r="H1346" s="29"/>
    </row>
    <row r="1347" spans="1:8" s="42" customFormat="1" ht="16.5" customHeight="1">
      <c r="A1347" s="25" t="s">
        <v>1175</v>
      </c>
      <c r="B1347" s="26">
        <v>0</v>
      </c>
      <c r="C1347" s="26">
        <v>0</v>
      </c>
      <c r="D1347" s="135" t="str">
        <f t="shared" si="20"/>
        <v>-</v>
      </c>
      <c r="F1347" s="29"/>
      <c r="G1347" s="29"/>
      <c r="H1347" s="29"/>
    </row>
    <row r="1348" spans="1:9" s="42" customFormat="1" ht="16.5" customHeight="1">
      <c r="A1348" s="25" t="s">
        <v>142</v>
      </c>
      <c r="B1348" s="26">
        <v>0</v>
      </c>
      <c r="C1348" s="26">
        <v>0</v>
      </c>
      <c r="D1348" s="135" t="str">
        <f t="shared" si="20"/>
        <v>-</v>
      </c>
      <c r="F1348" s="29"/>
      <c r="G1348" s="29"/>
      <c r="H1348" s="29"/>
      <c r="I1348" s="29"/>
    </row>
    <row r="1349" spans="1:9" s="42" customFormat="1" ht="16.5" customHeight="1">
      <c r="A1349" s="25" t="s">
        <v>1176</v>
      </c>
      <c r="B1349" s="26">
        <v>0</v>
      </c>
      <c r="C1349" s="26">
        <v>63</v>
      </c>
      <c r="D1349" s="135">
        <f aca="true" t="shared" si="21" ref="D1349:D1387">IF(C1349=0,"-",B1349/C1349)</f>
        <v>0</v>
      </c>
      <c r="F1349" s="29"/>
      <c r="G1349" s="29"/>
      <c r="H1349" s="29"/>
      <c r="I1349" s="29"/>
    </row>
    <row r="1350" spans="1:9" s="42" customFormat="1" ht="16.5" customHeight="1">
      <c r="A1350" s="136" t="s">
        <v>1177</v>
      </c>
      <c r="B1350" s="26"/>
      <c r="C1350" s="26">
        <f>SUM(C1351:C1354)</f>
        <v>0</v>
      </c>
      <c r="D1350" s="135" t="str">
        <f t="shared" si="21"/>
        <v>-</v>
      </c>
      <c r="F1350" s="29"/>
      <c r="G1350" s="29"/>
      <c r="H1350" s="29"/>
      <c r="I1350" s="29"/>
    </row>
    <row r="1351" spans="1:9" s="42" customFormat="1" ht="16.5" customHeight="1">
      <c r="A1351" s="25" t="s">
        <v>1178</v>
      </c>
      <c r="B1351" s="26"/>
      <c r="C1351" s="26">
        <v>0</v>
      </c>
      <c r="D1351" s="135" t="str">
        <f t="shared" si="21"/>
        <v>-</v>
      </c>
      <c r="F1351" s="29"/>
      <c r="G1351" s="29"/>
      <c r="H1351" s="29"/>
      <c r="I1351" s="29"/>
    </row>
    <row r="1352" spans="1:9" s="42" customFormat="1" ht="16.5" customHeight="1">
      <c r="A1352" s="25" t="s">
        <v>1179</v>
      </c>
      <c r="B1352" s="26"/>
      <c r="C1352" s="26">
        <v>0</v>
      </c>
      <c r="D1352" s="135" t="str">
        <f t="shared" si="21"/>
        <v>-</v>
      </c>
      <c r="F1352" s="29"/>
      <c r="G1352" s="29"/>
      <c r="H1352" s="29"/>
      <c r="I1352" s="29"/>
    </row>
    <row r="1353" spans="1:9" s="42" customFormat="1" ht="16.5" customHeight="1">
      <c r="A1353" s="25" t="s">
        <v>1180</v>
      </c>
      <c r="B1353" s="26"/>
      <c r="C1353" s="26">
        <v>0</v>
      </c>
      <c r="D1353" s="135" t="str">
        <f t="shared" si="21"/>
        <v>-</v>
      </c>
      <c r="F1353" s="29"/>
      <c r="G1353" s="29"/>
      <c r="H1353" s="29"/>
      <c r="I1353" s="29"/>
    </row>
    <row r="1354" spans="1:9" s="42" customFormat="1" ht="16.5" customHeight="1">
      <c r="A1354" s="25" t="s">
        <v>1181</v>
      </c>
      <c r="B1354" s="26"/>
      <c r="C1354" s="26">
        <v>0</v>
      </c>
      <c r="D1354" s="135" t="str">
        <f t="shared" si="21"/>
        <v>-</v>
      </c>
      <c r="F1354" s="29"/>
      <c r="G1354" s="29"/>
      <c r="H1354" s="29"/>
      <c r="I1354" s="29"/>
    </row>
    <row r="1355" spans="1:9" s="42" customFormat="1" ht="16.5" customHeight="1">
      <c r="A1355" s="136" t="s">
        <v>1182</v>
      </c>
      <c r="B1355" s="26">
        <f>SUM(B1356:B1360)</f>
        <v>346</v>
      </c>
      <c r="C1355" s="26">
        <f>SUM(C1356:C1360)</f>
        <v>240</v>
      </c>
      <c r="D1355" s="135">
        <f t="shared" si="21"/>
        <v>1.4416666666666667</v>
      </c>
      <c r="F1355" s="29"/>
      <c r="G1355" s="29"/>
      <c r="H1355" s="29"/>
      <c r="I1355" s="29"/>
    </row>
    <row r="1356" spans="1:9" s="42" customFormat="1" ht="16.5" customHeight="1">
      <c r="A1356" s="25" t="s">
        <v>1183</v>
      </c>
      <c r="B1356" s="26">
        <v>0</v>
      </c>
      <c r="C1356" s="26">
        <v>0</v>
      </c>
      <c r="D1356" s="135" t="str">
        <f t="shared" si="21"/>
        <v>-</v>
      </c>
      <c r="F1356" s="29"/>
      <c r="G1356" s="29"/>
      <c r="H1356" s="29"/>
      <c r="I1356" s="29"/>
    </row>
    <row r="1357" spans="1:9" s="42" customFormat="1" ht="16.5" customHeight="1">
      <c r="A1357" s="25" t="s">
        <v>1184</v>
      </c>
      <c r="B1357" s="26">
        <v>0</v>
      </c>
      <c r="C1357" s="26">
        <v>0</v>
      </c>
      <c r="D1357" s="135" t="str">
        <f t="shared" si="21"/>
        <v>-</v>
      </c>
      <c r="F1357" s="29"/>
      <c r="G1357" s="29"/>
      <c r="H1357" s="29"/>
      <c r="I1357" s="29"/>
    </row>
    <row r="1358" spans="1:9" s="42" customFormat="1" ht="16.5" customHeight="1">
      <c r="A1358" s="25" t="s">
        <v>1185</v>
      </c>
      <c r="B1358" s="26">
        <v>0</v>
      </c>
      <c r="C1358" s="26">
        <v>0</v>
      </c>
      <c r="D1358" s="135" t="str">
        <f t="shared" si="21"/>
        <v>-</v>
      </c>
      <c r="F1358" s="29"/>
      <c r="G1358" s="29"/>
      <c r="H1358" s="29"/>
      <c r="I1358" s="29"/>
    </row>
    <row r="1359" spans="1:9" s="42" customFormat="1" ht="16.5" customHeight="1">
      <c r="A1359" s="25" t="s">
        <v>1186</v>
      </c>
      <c r="B1359" s="26">
        <v>0</v>
      </c>
      <c r="C1359" s="26">
        <v>0</v>
      </c>
      <c r="D1359" s="135" t="str">
        <f t="shared" si="21"/>
        <v>-</v>
      </c>
      <c r="F1359" s="29"/>
      <c r="G1359" s="29"/>
      <c r="H1359" s="29"/>
      <c r="I1359" s="29"/>
    </row>
    <row r="1360" spans="1:9" s="42" customFormat="1" ht="16.5" customHeight="1">
      <c r="A1360" s="25" t="s">
        <v>1187</v>
      </c>
      <c r="B1360" s="26">
        <v>346</v>
      </c>
      <c r="C1360" s="26">
        <v>240</v>
      </c>
      <c r="D1360" s="135">
        <f t="shared" si="21"/>
        <v>1.4416666666666667</v>
      </c>
      <c r="F1360" s="29"/>
      <c r="G1360" s="29"/>
      <c r="H1360" s="29"/>
      <c r="I1360" s="29"/>
    </row>
    <row r="1361" spans="1:9" s="42" customFormat="1" ht="16.5" customHeight="1">
      <c r="A1361" s="136" t="s">
        <v>1188</v>
      </c>
      <c r="B1361" s="26">
        <f>SUM(B1362:B1372)</f>
        <v>25</v>
      </c>
      <c r="C1361" s="26">
        <f>SUM(C1362:C1372)</f>
        <v>30</v>
      </c>
      <c r="D1361" s="135">
        <f t="shared" si="21"/>
        <v>0.8333333333333334</v>
      </c>
      <c r="F1361" s="29"/>
      <c r="G1361" s="29"/>
      <c r="H1361" s="29"/>
      <c r="I1361" s="29"/>
    </row>
    <row r="1362" spans="1:9" s="42" customFormat="1" ht="16.5" customHeight="1">
      <c r="A1362" s="25" t="s">
        <v>1189</v>
      </c>
      <c r="B1362" s="26">
        <v>0</v>
      </c>
      <c r="C1362" s="26">
        <v>0</v>
      </c>
      <c r="D1362" s="135" t="str">
        <f t="shared" si="21"/>
        <v>-</v>
      </c>
      <c r="F1362" s="29"/>
      <c r="G1362" s="29"/>
      <c r="H1362" s="29"/>
      <c r="I1362" s="29"/>
    </row>
    <row r="1363" spans="1:9" s="42" customFormat="1" ht="16.5" customHeight="1">
      <c r="A1363" s="25" t="s">
        <v>1190</v>
      </c>
      <c r="B1363" s="26">
        <v>0</v>
      </c>
      <c r="C1363" s="26">
        <v>15</v>
      </c>
      <c r="D1363" s="135">
        <f t="shared" si="21"/>
        <v>0</v>
      </c>
      <c r="F1363" s="29"/>
      <c r="G1363" s="29"/>
      <c r="H1363" s="29"/>
      <c r="I1363" s="29"/>
    </row>
    <row r="1364" spans="1:9" s="42" customFormat="1" ht="16.5" customHeight="1">
      <c r="A1364" s="25" t="s">
        <v>1191</v>
      </c>
      <c r="B1364" s="26">
        <v>25</v>
      </c>
      <c r="C1364" s="26">
        <v>15</v>
      </c>
      <c r="D1364" s="135">
        <f t="shared" si="21"/>
        <v>1.6666666666666667</v>
      </c>
      <c r="F1364" s="29"/>
      <c r="G1364" s="29"/>
      <c r="H1364" s="29"/>
      <c r="I1364" s="29"/>
    </row>
    <row r="1365" spans="1:9" s="42" customFormat="1" ht="16.5" customHeight="1">
      <c r="A1365" s="25" t="s">
        <v>1192</v>
      </c>
      <c r="B1365" s="26">
        <v>0</v>
      </c>
      <c r="C1365" s="26">
        <v>0</v>
      </c>
      <c r="D1365" s="135" t="str">
        <f t="shared" si="21"/>
        <v>-</v>
      </c>
      <c r="F1365" s="29"/>
      <c r="G1365" s="29"/>
      <c r="H1365" s="29"/>
      <c r="I1365" s="29"/>
    </row>
    <row r="1366" spans="1:9" s="42" customFormat="1" ht="16.5" customHeight="1">
      <c r="A1366" s="25" t="s">
        <v>1193</v>
      </c>
      <c r="B1366" s="26">
        <v>0</v>
      </c>
      <c r="C1366" s="26">
        <v>0</v>
      </c>
      <c r="D1366" s="135" t="str">
        <f t="shared" si="21"/>
        <v>-</v>
      </c>
      <c r="F1366" s="29"/>
      <c r="G1366" s="29"/>
      <c r="H1366" s="29"/>
      <c r="I1366" s="29"/>
    </row>
    <row r="1367" spans="1:9" s="42" customFormat="1" ht="16.5" customHeight="1">
      <c r="A1367" s="25" t="s">
        <v>1194</v>
      </c>
      <c r="B1367" s="26">
        <v>0</v>
      </c>
      <c r="C1367" s="26">
        <v>0</v>
      </c>
      <c r="D1367" s="135" t="str">
        <f t="shared" si="21"/>
        <v>-</v>
      </c>
      <c r="F1367" s="29"/>
      <c r="G1367" s="29"/>
      <c r="H1367" s="29"/>
      <c r="I1367" s="29"/>
    </row>
    <row r="1368" spans="1:9" s="42" customFormat="1" ht="16.5" customHeight="1">
      <c r="A1368" s="25" t="s">
        <v>1195</v>
      </c>
      <c r="B1368" s="26">
        <v>0</v>
      </c>
      <c r="C1368" s="26">
        <v>0</v>
      </c>
      <c r="D1368" s="135" t="str">
        <f t="shared" si="21"/>
        <v>-</v>
      </c>
      <c r="F1368" s="29"/>
      <c r="G1368" s="29"/>
      <c r="H1368" s="29"/>
      <c r="I1368" s="29"/>
    </row>
    <row r="1369" spans="1:9" s="42" customFormat="1" ht="16.5" customHeight="1">
      <c r="A1369" s="25" t="s">
        <v>1196</v>
      </c>
      <c r="B1369" s="26">
        <v>0</v>
      </c>
      <c r="C1369" s="26">
        <v>0</v>
      </c>
      <c r="D1369" s="135" t="str">
        <f t="shared" si="21"/>
        <v>-</v>
      </c>
      <c r="F1369" s="29"/>
      <c r="G1369" s="29"/>
      <c r="H1369" s="29"/>
      <c r="I1369" s="29"/>
    </row>
    <row r="1370" spans="1:9" s="42" customFormat="1" ht="16.5" customHeight="1">
      <c r="A1370" s="25" t="s">
        <v>1197</v>
      </c>
      <c r="B1370" s="26">
        <v>0</v>
      </c>
      <c r="C1370" s="26">
        <v>0</v>
      </c>
      <c r="D1370" s="135" t="str">
        <f t="shared" si="21"/>
        <v>-</v>
      </c>
      <c r="F1370" s="29"/>
      <c r="G1370" s="29"/>
      <c r="H1370" s="29"/>
      <c r="I1370" s="29"/>
    </row>
    <row r="1371" spans="1:9" s="42" customFormat="1" ht="16.5" customHeight="1">
      <c r="A1371" s="25" t="s">
        <v>1198</v>
      </c>
      <c r="B1371" s="26">
        <v>0</v>
      </c>
      <c r="C1371" s="26">
        <v>0</v>
      </c>
      <c r="D1371" s="135" t="str">
        <f t="shared" si="21"/>
        <v>-</v>
      </c>
      <c r="F1371" s="29"/>
      <c r="G1371" s="29"/>
      <c r="H1371" s="29"/>
      <c r="I1371" s="29"/>
    </row>
    <row r="1372" spans="1:9" s="42" customFormat="1" ht="16.5" customHeight="1">
      <c r="A1372" s="25" t="s">
        <v>1199</v>
      </c>
      <c r="B1372" s="26">
        <v>0</v>
      </c>
      <c r="C1372" s="26">
        <v>0</v>
      </c>
      <c r="D1372" s="135" t="str">
        <f t="shared" si="21"/>
        <v>-</v>
      </c>
      <c r="F1372" s="29"/>
      <c r="G1372" s="29"/>
      <c r="H1372" s="29"/>
      <c r="I1372" s="29"/>
    </row>
    <row r="1373" spans="1:9" s="42" customFormat="1" ht="16.5" customHeight="1">
      <c r="A1373" s="136" t="s">
        <v>1200</v>
      </c>
      <c r="B1373" s="26">
        <f>B1374</f>
        <v>20681</v>
      </c>
      <c r="C1373" s="26">
        <f>C1374</f>
        <v>19875</v>
      </c>
      <c r="D1373" s="135">
        <f t="shared" si="21"/>
        <v>1.040553459119497</v>
      </c>
      <c r="F1373" s="29"/>
      <c r="G1373" s="29"/>
      <c r="H1373" s="29"/>
      <c r="I1373" s="29"/>
    </row>
    <row r="1374" spans="1:9" s="42" customFormat="1" ht="16.5" customHeight="1">
      <c r="A1374" s="136" t="s">
        <v>1201</v>
      </c>
      <c r="B1374" s="26">
        <f>B1375</f>
        <v>20681</v>
      </c>
      <c r="C1374" s="26">
        <f>C1375</f>
        <v>19875</v>
      </c>
      <c r="D1374" s="135">
        <f t="shared" si="21"/>
        <v>1.040553459119497</v>
      </c>
      <c r="F1374" s="29"/>
      <c r="G1374" s="29"/>
      <c r="H1374" s="29"/>
      <c r="I1374" s="29"/>
    </row>
    <row r="1375" spans="1:9" s="42" customFormat="1" ht="16.5" customHeight="1">
      <c r="A1375" s="25" t="s">
        <v>1202</v>
      </c>
      <c r="B1375" s="26">
        <v>20681</v>
      </c>
      <c r="C1375" s="26">
        <v>19875</v>
      </c>
      <c r="D1375" s="135">
        <f t="shared" si="21"/>
        <v>1.040553459119497</v>
      </c>
      <c r="F1375" s="29"/>
      <c r="G1375" s="29"/>
      <c r="H1375" s="29"/>
      <c r="I1375" s="29"/>
    </row>
    <row r="1376" spans="1:9" s="42" customFormat="1" ht="16.5" customHeight="1">
      <c r="A1376" s="136" t="s">
        <v>1203</v>
      </c>
      <c r="B1376" s="26">
        <f>SUM(B1377:B1379)</f>
        <v>93508</v>
      </c>
      <c r="C1376" s="26">
        <f>SUM(C1377,C1378,C1379)</f>
        <v>65735</v>
      </c>
      <c r="D1376" s="135">
        <f t="shared" si="21"/>
        <v>1.422499429527649</v>
      </c>
      <c r="F1376" s="29"/>
      <c r="G1376" s="29"/>
      <c r="H1376" s="29"/>
      <c r="I1376" s="29"/>
    </row>
    <row r="1377" spans="1:9" s="42" customFormat="1" ht="16.5" customHeight="1">
      <c r="A1377" s="136" t="s">
        <v>1204</v>
      </c>
      <c r="B1377" s="26"/>
      <c r="C1377" s="26">
        <v>0</v>
      </c>
      <c r="D1377" s="135" t="str">
        <f t="shared" si="21"/>
        <v>-</v>
      </c>
      <c r="F1377" s="29"/>
      <c r="G1377" s="29"/>
      <c r="H1377" s="29"/>
      <c r="I1377" s="29"/>
    </row>
    <row r="1378" spans="1:9" s="42" customFormat="1" ht="16.5" customHeight="1">
      <c r="A1378" s="136" t="s">
        <v>1205</v>
      </c>
      <c r="B1378" s="26"/>
      <c r="C1378" s="26">
        <v>0</v>
      </c>
      <c r="D1378" s="135" t="str">
        <f t="shared" si="21"/>
        <v>-</v>
      </c>
      <c r="F1378" s="29"/>
      <c r="G1378" s="29"/>
      <c r="H1378" s="29"/>
      <c r="I1378" s="29"/>
    </row>
    <row r="1379" spans="1:9" s="42" customFormat="1" ht="16.5" customHeight="1">
      <c r="A1379" s="136" t="s">
        <v>1206</v>
      </c>
      <c r="B1379" s="26">
        <f>SUM(B1380:B1383)</f>
        <v>93508</v>
      </c>
      <c r="C1379" s="26">
        <f>SUM(C1380:C1383)</f>
        <v>65735</v>
      </c>
      <c r="D1379" s="135">
        <f t="shared" si="21"/>
        <v>1.422499429527649</v>
      </c>
      <c r="F1379" s="29"/>
      <c r="G1379" s="29"/>
      <c r="H1379" s="29"/>
      <c r="I1379" s="29"/>
    </row>
    <row r="1380" spans="1:9" s="42" customFormat="1" ht="16.5" customHeight="1">
      <c r="A1380" s="25" t="s">
        <v>1207</v>
      </c>
      <c r="B1380" s="26">
        <v>91985</v>
      </c>
      <c r="C1380" s="26">
        <v>64683</v>
      </c>
      <c r="D1380" s="135">
        <f t="shared" si="21"/>
        <v>1.4220892661131983</v>
      </c>
      <c r="F1380" s="29"/>
      <c r="G1380" s="29"/>
      <c r="H1380" s="29"/>
      <c r="I1380" s="29"/>
    </row>
    <row r="1381" spans="1:9" s="42" customFormat="1" ht="16.5" customHeight="1">
      <c r="A1381" s="25" t="s">
        <v>1208</v>
      </c>
      <c r="B1381" s="26">
        <v>298</v>
      </c>
      <c r="C1381" s="26">
        <v>624</v>
      </c>
      <c r="D1381" s="135">
        <f t="shared" si="21"/>
        <v>0.4775641025641026</v>
      </c>
      <c r="F1381" s="29"/>
      <c r="G1381" s="29"/>
      <c r="H1381" s="29"/>
      <c r="I1381" s="29"/>
    </row>
    <row r="1382" spans="1:9" s="42" customFormat="1" ht="16.5" customHeight="1">
      <c r="A1382" s="25" t="s">
        <v>1209</v>
      </c>
      <c r="B1382" s="26">
        <v>68</v>
      </c>
      <c r="C1382" s="26">
        <v>42</v>
      </c>
      <c r="D1382" s="135">
        <f t="shared" si="21"/>
        <v>1.619047619047619</v>
      </c>
      <c r="F1382" s="29"/>
      <c r="G1382" s="29"/>
      <c r="H1382" s="29"/>
      <c r="I1382" s="29"/>
    </row>
    <row r="1383" spans="1:9" s="42" customFormat="1" ht="16.5" customHeight="1">
      <c r="A1383" s="25" t="s">
        <v>1210</v>
      </c>
      <c r="B1383" s="26">
        <v>1157</v>
      </c>
      <c r="C1383" s="26">
        <v>386</v>
      </c>
      <c r="D1383" s="135">
        <f t="shared" si="21"/>
        <v>2.9974093264248705</v>
      </c>
      <c r="F1383" s="29"/>
      <c r="G1383" s="29"/>
      <c r="H1383" s="29"/>
      <c r="I1383" s="29"/>
    </row>
    <row r="1384" spans="1:9" s="42" customFormat="1" ht="16.5" customHeight="1">
      <c r="A1384" s="136" t="s">
        <v>1211</v>
      </c>
      <c r="B1384" s="26">
        <f>SUM(B1385:B1387)</f>
        <v>0</v>
      </c>
      <c r="C1384" s="26">
        <f>C1385+C1386+C1387</f>
        <v>0</v>
      </c>
      <c r="D1384" s="135" t="str">
        <f t="shared" si="21"/>
        <v>-</v>
      </c>
      <c r="F1384" s="29"/>
      <c r="G1384" s="29"/>
      <c r="H1384" s="29"/>
      <c r="I1384" s="29"/>
    </row>
    <row r="1385" spans="1:9" s="42" customFormat="1" ht="16.5" customHeight="1">
      <c r="A1385" s="136" t="s">
        <v>1212</v>
      </c>
      <c r="B1385" s="26"/>
      <c r="C1385" s="26">
        <v>0</v>
      </c>
      <c r="D1385" s="135" t="str">
        <f t="shared" si="21"/>
        <v>-</v>
      </c>
      <c r="F1385" s="29"/>
      <c r="G1385" s="29"/>
      <c r="H1385" s="29"/>
      <c r="I1385" s="29"/>
    </row>
    <row r="1386" spans="1:9" s="42" customFormat="1" ht="16.5" customHeight="1">
      <c r="A1386" s="136" t="s">
        <v>1213</v>
      </c>
      <c r="B1386" s="26"/>
      <c r="C1386" s="26">
        <v>0</v>
      </c>
      <c r="D1386" s="135" t="str">
        <f t="shared" si="21"/>
        <v>-</v>
      </c>
      <c r="F1386" s="29"/>
      <c r="G1386" s="29"/>
      <c r="H1386" s="29"/>
      <c r="I1386" s="29"/>
    </row>
    <row r="1387" spans="1:9" s="42" customFormat="1" ht="16.5" customHeight="1">
      <c r="A1387" s="136" t="s">
        <v>1214</v>
      </c>
      <c r="B1387" s="26"/>
      <c r="C1387" s="26">
        <v>0</v>
      </c>
      <c r="D1387" s="135" t="str">
        <f t="shared" si="21"/>
        <v>-</v>
      </c>
      <c r="F1387" s="29"/>
      <c r="G1387" s="29"/>
      <c r="H1387" s="29"/>
      <c r="I1387" s="29"/>
    </row>
    <row r="1388" ht="14.25">
      <c r="D1388" s="42"/>
    </row>
  </sheetData>
  <sheetProtection/>
  <mergeCells count="2">
    <mergeCell ref="A2:D2"/>
    <mergeCell ref="A3:D3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workbookViewId="0" topLeftCell="A1">
      <selection activeCell="B16" sqref="B16"/>
    </sheetView>
  </sheetViews>
  <sheetFormatPr defaultColWidth="9.125" defaultRowHeight="14.25"/>
  <cols>
    <col min="1" max="1" width="47.00390625" style="138" customWidth="1"/>
    <col min="2" max="2" width="28.75390625" style="139" customWidth="1"/>
    <col min="3" max="3" width="9.125" style="29" customWidth="1"/>
    <col min="4" max="4" width="30.50390625" style="29" customWidth="1"/>
    <col min="5" max="5" width="22.125" style="29" customWidth="1"/>
    <col min="6" max="254" width="9.125" style="29" customWidth="1"/>
  </cols>
  <sheetData>
    <row r="1" spans="1:3" s="42" customFormat="1" ht="28.5" customHeight="1">
      <c r="A1" s="140" t="s">
        <v>1215</v>
      </c>
      <c r="B1" s="45"/>
      <c r="C1" s="141"/>
    </row>
    <row r="2" spans="1:3" s="42" customFormat="1" ht="33.75" customHeight="1">
      <c r="A2" s="2" t="s">
        <v>15</v>
      </c>
      <c r="B2" s="2"/>
      <c r="C2" s="142"/>
    </row>
    <row r="3" spans="1:3" s="42" customFormat="1" ht="16.5" customHeight="1">
      <c r="A3" s="119" t="s">
        <v>118</v>
      </c>
      <c r="B3" s="119"/>
      <c r="C3" s="142"/>
    </row>
    <row r="4" spans="1:3" s="42" customFormat="1" ht="16.5" customHeight="1">
      <c r="A4" s="4" t="s">
        <v>119</v>
      </c>
      <c r="B4" s="4" t="s">
        <v>82</v>
      </c>
      <c r="C4" s="142"/>
    </row>
    <row r="5" spans="1:2" s="42" customFormat="1" ht="16.5" customHeight="1">
      <c r="A5" s="25" t="s">
        <v>120</v>
      </c>
      <c r="B5" s="26">
        <v>1207141</v>
      </c>
    </row>
    <row r="6" spans="1:2" s="42" customFormat="1" ht="16.5" customHeight="1">
      <c r="A6" s="25" t="s">
        <v>121</v>
      </c>
      <c r="B6" s="26">
        <f>B7+B8</f>
        <v>-6957</v>
      </c>
    </row>
    <row r="7" spans="1:2" s="42" customFormat="1" ht="16.5" customHeight="1">
      <c r="A7" s="25" t="s">
        <v>122</v>
      </c>
      <c r="B7" s="26">
        <v>-440</v>
      </c>
    </row>
    <row r="8" spans="1:2" s="42" customFormat="1" ht="16.5" customHeight="1">
      <c r="A8" s="25" t="s">
        <v>123</v>
      </c>
      <c r="B8" s="26">
        <v>-6517</v>
      </c>
    </row>
    <row r="9" spans="1:2" s="42" customFormat="1" ht="16.5" customHeight="1">
      <c r="A9" s="25" t="s">
        <v>124</v>
      </c>
      <c r="B9" s="26">
        <v>32041</v>
      </c>
    </row>
    <row r="10" spans="1:2" s="42" customFormat="1" ht="16.5" customHeight="1">
      <c r="A10" s="25" t="s">
        <v>125</v>
      </c>
      <c r="B10" s="26">
        <v>23316</v>
      </c>
    </row>
    <row r="11" spans="1:2" s="42" customFormat="1" ht="16.5" customHeight="1">
      <c r="A11" s="25" t="s">
        <v>126</v>
      </c>
      <c r="B11" s="26">
        <v>85464</v>
      </c>
    </row>
    <row r="12" spans="1:2" s="42" customFormat="1" ht="16.5" customHeight="1">
      <c r="A12" s="25" t="s">
        <v>127</v>
      </c>
      <c r="B12" s="26">
        <f>B5+B6+B9+B10+B11</f>
        <v>1341005</v>
      </c>
    </row>
  </sheetData>
  <sheetProtection/>
  <mergeCells count="2">
    <mergeCell ref="A2:B2"/>
    <mergeCell ref="A3:B3"/>
  </mergeCells>
  <printOptions gridLines="1"/>
  <pageMargins left="0.75" right="0.75" top="1" bottom="1" header="0.5" footer="0.5"/>
  <pageSetup horizontalDpi="600" verticalDpi="600" orientation="landscape" paperSize="9"/>
  <headerFooter scaleWithDoc="0"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387"/>
  <sheetViews>
    <sheetView showGridLines="0" showZeros="0" workbookViewId="0" topLeftCell="A1">
      <selection activeCell="G8" sqref="G8"/>
    </sheetView>
  </sheetViews>
  <sheetFormatPr defaultColWidth="9.125" defaultRowHeight="14.25"/>
  <cols>
    <col min="1" max="1" width="31.875" style="127" customWidth="1"/>
    <col min="2" max="2" width="20.625" style="128" customWidth="1"/>
    <col min="3" max="3" width="19.50390625" style="30" customWidth="1"/>
    <col min="4" max="4" width="20.00390625" style="129" customWidth="1"/>
    <col min="5" max="244" width="9.125" style="29" customWidth="1"/>
    <col min="245" max="16384" width="9.125" style="29" customWidth="1"/>
  </cols>
  <sheetData>
    <row r="1" spans="1:5" s="42" customFormat="1" ht="28.5" customHeight="1">
      <c r="A1" s="45" t="s">
        <v>1216</v>
      </c>
      <c r="B1" s="130"/>
      <c r="C1" s="43"/>
      <c r="D1" s="43"/>
      <c r="E1" s="131"/>
    </row>
    <row r="2" spans="1:5" ht="33.75" customHeight="1">
      <c r="A2" s="2" t="s">
        <v>17</v>
      </c>
      <c r="B2" s="2"/>
      <c r="C2" s="2"/>
      <c r="D2" s="2"/>
      <c r="E2" s="132"/>
    </row>
    <row r="3" spans="1:5" ht="16.5" customHeight="1">
      <c r="A3" s="119" t="s">
        <v>118</v>
      </c>
      <c r="B3" s="119"/>
      <c r="C3" s="119"/>
      <c r="D3" s="119"/>
      <c r="E3" s="133"/>
    </row>
    <row r="4" spans="1:4" ht="16.5" customHeight="1">
      <c r="A4" s="4" t="s">
        <v>119</v>
      </c>
      <c r="B4" s="4" t="s">
        <v>82</v>
      </c>
      <c r="C4" s="4" t="s">
        <v>129</v>
      </c>
      <c r="D4" s="134" t="s">
        <v>85</v>
      </c>
    </row>
    <row r="5" spans="1:4" ht="16.5" customHeight="1">
      <c r="A5" s="4" t="s">
        <v>1217</v>
      </c>
      <c r="B5" s="26">
        <f>SUM(B6,B259,B296,B315,B436,B491,B547,B596,B713,B785,B863,B887,B1017,B1081,B1157,B1184,B1213,B1223,B1302,B1320,B1373,B1376,B1384)</f>
        <v>1207141</v>
      </c>
      <c r="C5" s="26">
        <f>SUM(C6,C259,C296,C315,C436,C491,C547,C596,C713,C785,C863,C887,C1017,C1081,C1157,C1184,C1213,C1223,C1302,C1320,C1373,C1376,C1384)</f>
        <v>1151264</v>
      </c>
      <c r="D5" s="135">
        <f aca="true" t="shared" si="0" ref="D5:D68">IF(C5=0,"-",B5/C5)</f>
        <v>1.048535348972955</v>
      </c>
    </row>
    <row r="6" spans="1:4" ht="16.5" customHeight="1">
      <c r="A6" s="136" t="s">
        <v>131</v>
      </c>
      <c r="B6" s="26">
        <f>SUM(B7,B19,B28,B40,B52,B63,B74,B86,B95,B105,B120,B129,B140,B152,B162,B175,B182,B189,B198,B204,B211,B219,B226,B232,B238,B244,B250,B256)</f>
        <v>103846</v>
      </c>
      <c r="C6" s="26">
        <f>SUM(C7,C19,C28,C40,C52,C63,C74,C86,C95,C105,C120,C129,C140,C152,C162,C175,C182,C189,C198,C204,C211,C219,C226,C232,C238,C244,C250,C256)</f>
        <v>90062</v>
      </c>
      <c r="D6" s="135">
        <f t="shared" si="0"/>
        <v>1.1530501210277364</v>
      </c>
    </row>
    <row r="7" spans="1:4" ht="16.5" customHeight="1">
      <c r="A7" s="136" t="s">
        <v>132</v>
      </c>
      <c r="B7" s="26">
        <f>SUM(B8:B18)</f>
        <v>4527</v>
      </c>
      <c r="C7" s="26">
        <f>SUM(C8:C18)</f>
        <v>2763</v>
      </c>
      <c r="D7" s="135">
        <f t="shared" si="0"/>
        <v>1.6384364820846906</v>
      </c>
    </row>
    <row r="8" spans="1:4" ht="16.5" customHeight="1">
      <c r="A8" s="25" t="s">
        <v>133</v>
      </c>
      <c r="B8" s="26">
        <v>1806</v>
      </c>
      <c r="C8" s="26">
        <v>1094</v>
      </c>
      <c r="D8" s="135">
        <f t="shared" si="0"/>
        <v>1.6508226691042047</v>
      </c>
    </row>
    <row r="9" spans="1:4" ht="16.5" customHeight="1">
      <c r="A9" s="25" t="s">
        <v>134</v>
      </c>
      <c r="B9" s="26">
        <v>1463</v>
      </c>
      <c r="C9" s="26">
        <v>681</v>
      </c>
      <c r="D9" s="135">
        <f t="shared" si="0"/>
        <v>2.1483113069016153</v>
      </c>
    </row>
    <row r="10" spans="1:4" ht="16.5" customHeight="1">
      <c r="A10" s="25" t="s">
        <v>135</v>
      </c>
      <c r="B10" s="26">
        <v>348</v>
      </c>
      <c r="C10" s="26">
        <v>343</v>
      </c>
      <c r="D10" s="135">
        <f t="shared" si="0"/>
        <v>1.0145772594752187</v>
      </c>
    </row>
    <row r="11" spans="1:4" ht="16.5" customHeight="1">
      <c r="A11" s="25" t="s">
        <v>136</v>
      </c>
      <c r="B11" s="26">
        <v>295</v>
      </c>
      <c r="C11" s="26">
        <v>139</v>
      </c>
      <c r="D11" s="135">
        <f t="shared" si="0"/>
        <v>2.1223021582733814</v>
      </c>
    </row>
    <row r="12" spans="1:4" ht="16.5" customHeight="1">
      <c r="A12" s="25" t="s">
        <v>137</v>
      </c>
      <c r="B12" s="26">
        <v>71</v>
      </c>
      <c r="C12" s="26">
        <v>25</v>
      </c>
      <c r="D12" s="135">
        <f t="shared" si="0"/>
        <v>2.84</v>
      </c>
    </row>
    <row r="13" spans="1:4" ht="16.5" customHeight="1">
      <c r="A13" s="25" t="s">
        <v>138</v>
      </c>
      <c r="B13" s="26">
        <v>133</v>
      </c>
      <c r="C13" s="26">
        <v>105</v>
      </c>
      <c r="D13" s="135">
        <f t="shared" si="0"/>
        <v>1.2666666666666666</v>
      </c>
    </row>
    <row r="14" spans="1:4" ht="16.5" customHeight="1">
      <c r="A14" s="25" t="s">
        <v>139</v>
      </c>
      <c r="B14" s="26">
        <v>154</v>
      </c>
      <c r="C14" s="26">
        <v>77</v>
      </c>
      <c r="D14" s="135">
        <f t="shared" si="0"/>
        <v>2</v>
      </c>
    </row>
    <row r="15" spans="1:4" ht="16.5" customHeight="1">
      <c r="A15" s="25" t="s">
        <v>140</v>
      </c>
      <c r="B15" s="26">
        <v>257</v>
      </c>
      <c r="C15" s="26">
        <v>209</v>
      </c>
      <c r="D15" s="135">
        <f t="shared" si="0"/>
        <v>1.229665071770335</v>
      </c>
    </row>
    <row r="16" spans="1:4" ht="16.5" customHeight="1">
      <c r="A16" s="25" t="s">
        <v>141</v>
      </c>
      <c r="B16" s="26">
        <v>0</v>
      </c>
      <c r="C16" s="26">
        <v>5</v>
      </c>
      <c r="D16" s="135">
        <f t="shared" si="0"/>
        <v>0</v>
      </c>
    </row>
    <row r="17" spans="1:4" ht="16.5" customHeight="1">
      <c r="A17" s="25" t="s">
        <v>142</v>
      </c>
      <c r="B17" s="26">
        <v>0</v>
      </c>
      <c r="C17" s="26">
        <v>75</v>
      </c>
      <c r="D17" s="135">
        <f t="shared" si="0"/>
        <v>0</v>
      </c>
    </row>
    <row r="18" spans="1:4" ht="16.5" customHeight="1">
      <c r="A18" s="25" t="s">
        <v>143</v>
      </c>
      <c r="B18" s="26">
        <v>0</v>
      </c>
      <c r="C18" s="26">
        <v>10</v>
      </c>
      <c r="D18" s="135">
        <f t="shared" si="0"/>
        <v>0</v>
      </c>
    </row>
    <row r="19" spans="1:4" ht="16.5" customHeight="1">
      <c r="A19" s="136" t="s">
        <v>144</v>
      </c>
      <c r="B19" s="26">
        <f>SUM(B20:B27)</f>
        <v>2532</v>
      </c>
      <c r="C19" s="26">
        <f>SUM(C20:C27)</f>
        <v>1645</v>
      </c>
      <c r="D19" s="135">
        <f t="shared" si="0"/>
        <v>1.539209726443769</v>
      </c>
    </row>
    <row r="20" spans="1:4" ht="16.5" customHeight="1">
      <c r="A20" s="25" t="s">
        <v>133</v>
      </c>
      <c r="B20" s="26">
        <v>1363</v>
      </c>
      <c r="C20" s="26">
        <v>735</v>
      </c>
      <c r="D20" s="135">
        <f t="shared" si="0"/>
        <v>1.854421768707483</v>
      </c>
    </row>
    <row r="21" spans="1:4" ht="16.5" customHeight="1">
      <c r="A21" s="25" t="s">
        <v>134</v>
      </c>
      <c r="B21" s="26">
        <v>705</v>
      </c>
      <c r="C21" s="26">
        <v>452</v>
      </c>
      <c r="D21" s="135">
        <f t="shared" si="0"/>
        <v>1.5597345132743363</v>
      </c>
    </row>
    <row r="22" spans="1:4" ht="16.5" customHeight="1">
      <c r="A22" s="25" t="s">
        <v>135</v>
      </c>
      <c r="B22" s="26">
        <v>276</v>
      </c>
      <c r="C22" s="26">
        <v>208</v>
      </c>
      <c r="D22" s="135">
        <f t="shared" si="0"/>
        <v>1.3269230769230769</v>
      </c>
    </row>
    <row r="23" spans="1:4" ht="16.5" customHeight="1">
      <c r="A23" s="25" t="s">
        <v>145</v>
      </c>
      <c r="B23" s="26">
        <v>132</v>
      </c>
      <c r="C23" s="26">
        <v>106</v>
      </c>
      <c r="D23" s="135">
        <f t="shared" si="0"/>
        <v>1.2452830188679245</v>
      </c>
    </row>
    <row r="24" spans="1:4" ht="16.5" customHeight="1">
      <c r="A24" s="25" t="s">
        <v>146</v>
      </c>
      <c r="B24" s="26">
        <v>0</v>
      </c>
      <c r="C24" s="26">
        <v>84</v>
      </c>
      <c r="D24" s="135">
        <f t="shared" si="0"/>
        <v>0</v>
      </c>
    </row>
    <row r="25" spans="1:4" ht="16.5" customHeight="1">
      <c r="A25" s="25" t="s">
        <v>147</v>
      </c>
      <c r="B25" s="26">
        <v>0</v>
      </c>
      <c r="C25" s="26">
        <v>4</v>
      </c>
      <c r="D25" s="135">
        <f t="shared" si="0"/>
        <v>0</v>
      </c>
    </row>
    <row r="26" spans="1:4" ht="16.5" customHeight="1">
      <c r="A26" s="25" t="s">
        <v>142</v>
      </c>
      <c r="B26" s="26">
        <v>0</v>
      </c>
      <c r="C26" s="26">
        <v>5</v>
      </c>
      <c r="D26" s="135">
        <f t="shared" si="0"/>
        <v>0</v>
      </c>
    </row>
    <row r="27" spans="1:4" ht="16.5" customHeight="1">
      <c r="A27" s="25" t="s">
        <v>148</v>
      </c>
      <c r="B27" s="26">
        <v>56</v>
      </c>
      <c r="C27" s="26">
        <v>51</v>
      </c>
      <c r="D27" s="135">
        <f t="shared" si="0"/>
        <v>1.0980392156862746</v>
      </c>
    </row>
    <row r="28" spans="1:4" ht="16.5" customHeight="1">
      <c r="A28" s="136" t="s">
        <v>149</v>
      </c>
      <c r="B28" s="26">
        <f>SUM(B29:B39)</f>
        <v>23932</v>
      </c>
      <c r="C28" s="26">
        <f>SUM(C29:C39)</f>
        <v>21257</v>
      </c>
      <c r="D28" s="135">
        <f t="shared" si="0"/>
        <v>1.1258408994684104</v>
      </c>
    </row>
    <row r="29" spans="1:4" ht="16.5" customHeight="1">
      <c r="A29" s="25" t="s">
        <v>133</v>
      </c>
      <c r="B29" s="26">
        <v>3498</v>
      </c>
      <c r="C29" s="26">
        <v>3502</v>
      </c>
      <c r="D29" s="135">
        <f t="shared" si="0"/>
        <v>0.9988577955454027</v>
      </c>
    </row>
    <row r="30" spans="1:4" ht="16.5" customHeight="1">
      <c r="A30" s="25" t="s">
        <v>134</v>
      </c>
      <c r="B30" s="26">
        <v>11350</v>
      </c>
      <c r="C30" s="26">
        <v>10099</v>
      </c>
      <c r="D30" s="135">
        <f t="shared" si="0"/>
        <v>1.1238736508565204</v>
      </c>
    </row>
    <row r="31" spans="1:4" ht="16.5" customHeight="1">
      <c r="A31" s="25" t="s">
        <v>135</v>
      </c>
      <c r="B31" s="26">
        <v>5</v>
      </c>
      <c r="C31" s="26">
        <v>0</v>
      </c>
      <c r="D31" s="135" t="str">
        <f t="shared" si="0"/>
        <v>-</v>
      </c>
    </row>
    <row r="32" spans="1:4" ht="16.5" customHeight="1">
      <c r="A32" s="25" t="s">
        <v>150</v>
      </c>
      <c r="B32" s="26">
        <v>0</v>
      </c>
      <c r="C32" s="26">
        <v>0</v>
      </c>
      <c r="D32" s="135" t="str">
        <f t="shared" si="0"/>
        <v>-</v>
      </c>
    </row>
    <row r="33" spans="1:4" ht="16.5" customHeight="1">
      <c r="A33" s="25" t="s">
        <v>151</v>
      </c>
      <c r="B33" s="26">
        <v>49</v>
      </c>
      <c r="C33" s="26">
        <v>6</v>
      </c>
      <c r="D33" s="135">
        <f t="shared" si="0"/>
        <v>8.166666666666666</v>
      </c>
    </row>
    <row r="34" spans="1:4" ht="16.5" customHeight="1">
      <c r="A34" s="25" t="s">
        <v>152</v>
      </c>
      <c r="B34" s="26">
        <v>0</v>
      </c>
      <c r="C34" s="26">
        <v>0</v>
      </c>
      <c r="D34" s="135" t="str">
        <f t="shared" si="0"/>
        <v>-</v>
      </c>
    </row>
    <row r="35" spans="1:4" ht="16.5" customHeight="1">
      <c r="A35" s="25" t="s">
        <v>153</v>
      </c>
      <c r="B35" s="26">
        <v>0</v>
      </c>
      <c r="C35" s="26">
        <v>0</v>
      </c>
      <c r="D35" s="135" t="str">
        <f t="shared" si="0"/>
        <v>-</v>
      </c>
    </row>
    <row r="36" spans="1:4" ht="16.5" customHeight="1">
      <c r="A36" s="25" t="s">
        <v>154</v>
      </c>
      <c r="B36" s="26">
        <v>539</v>
      </c>
      <c r="C36" s="26">
        <v>638</v>
      </c>
      <c r="D36" s="135">
        <f t="shared" si="0"/>
        <v>0.8448275862068966</v>
      </c>
    </row>
    <row r="37" spans="1:4" ht="16.5" customHeight="1">
      <c r="A37" s="25" t="s">
        <v>155</v>
      </c>
      <c r="B37" s="26">
        <v>0</v>
      </c>
      <c r="C37" s="26">
        <v>0</v>
      </c>
      <c r="D37" s="135" t="str">
        <f t="shared" si="0"/>
        <v>-</v>
      </c>
    </row>
    <row r="38" spans="1:4" ht="16.5" customHeight="1">
      <c r="A38" s="25" t="s">
        <v>142</v>
      </c>
      <c r="B38" s="26">
        <v>236</v>
      </c>
      <c r="C38" s="26">
        <v>199</v>
      </c>
      <c r="D38" s="135">
        <f t="shared" si="0"/>
        <v>1.185929648241206</v>
      </c>
    </row>
    <row r="39" spans="1:4" ht="16.5" customHeight="1">
      <c r="A39" s="25" t="s">
        <v>156</v>
      </c>
      <c r="B39" s="26">
        <v>8255</v>
      </c>
      <c r="C39" s="26">
        <v>6813</v>
      </c>
      <c r="D39" s="135">
        <f t="shared" si="0"/>
        <v>1.211654190518127</v>
      </c>
    </row>
    <row r="40" spans="1:4" ht="16.5" customHeight="1">
      <c r="A40" s="136" t="s">
        <v>157</v>
      </c>
      <c r="B40" s="26">
        <f>SUM(B41:B51)</f>
        <v>3473</v>
      </c>
      <c r="C40" s="26">
        <f>SUM(C41:C51)</f>
        <v>7059</v>
      </c>
      <c r="D40" s="135">
        <f t="shared" si="0"/>
        <v>0.49199603343249754</v>
      </c>
    </row>
    <row r="41" spans="1:4" ht="16.5" customHeight="1">
      <c r="A41" s="25" t="s">
        <v>133</v>
      </c>
      <c r="B41" s="26">
        <v>1454</v>
      </c>
      <c r="C41" s="26">
        <v>1457</v>
      </c>
      <c r="D41" s="135">
        <f t="shared" si="0"/>
        <v>0.9979409746053535</v>
      </c>
    </row>
    <row r="42" spans="1:4" ht="16.5" customHeight="1">
      <c r="A42" s="25" t="s">
        <v>134</v>
      </c>
      <c r="B42" s="26">
        <v>1395</v>
      </c>
      <c r="C42" s="26">
        <v>920</v>
      </c>
      <c r="D42" s="135">
        <f t="shared" si="0"/>
        <v>1.516304347826087</v>
      </c>
    </row>
    <row r="43" spans="1:4" ht="16.5" customHeight="1">
      <c r="A43" s="25" t="s">
        <v>135</v>
      </c>
      <c r="B43" s="26">
        <v>0</v>
      </c>
      <c r="C43" s="26">
        <v>0</v>
      </c>
      <c r="D43" s="135" t="str">
        <f t="shared" si="0"/>
        <v>-</v>
      </c>
    </row>
    <row r="44" spans="1:4" ht="16.5" customHeight="1">
      <c r="A44" s="25" t="s">
        <v>158</v>
      </c>
      <c r="B44" s="26">
        <v>0</v>
      </c>
      <c r="C44" s="26">
        <v>0</v>
      </c>
      <c r="D44" s="135" t="str">
        <f t="shared" si="0"/>
        <v>-</v>
      </c>
    </row>
    <row r="45" spans="1:4" ht="16.5" customHeight="1">
      <c r="A45" s="25" t="s">
        <v>159</v>
      </c>
      <c r="B45" s="26">
        <v>0</v>
      </c>
      <c r="C45" s="26">
        <v>0</v>
      </c>
      <c r="D45" s="135" t="str">
        <f t="shared" si="0"/>
        <v>-</v>
      </c>
    </row>
    <row r="46" spans="1:4" ht="16.5" customHeight="1">
      <c r="A46" s="25" t="s">
        <v>160</v>
      </c>
      <c r="B46" s="26">
        <v>0</v>
      </c>
      <c r="C46" s="26">
        <v>0</v>
      </c>
      <c r="D46" s="135" t="str">
        <f t="shared" si="0"/>
        <v>-</v>
      </c>
    </row>
    <row r="47" spans="1:4" ht="16.5" customHeight="1">
      <c r="A47" s="25" t="s">
        <v>161</v>
      </c>
      <c r="B47" s="26">
        <v>0</v>
      </c>
      <c r="C47" s="26">
        <v>0</v>
      </c>
      <c r="D47" s="135" t="str">
        <f t="shared" si="0"/>
        <v>-</v>
      </c>
    </row>
    <row r="48" spans="1:4" ht="16.5" customHeight="1">
      <c r="A48" s="25" t="s">
        <v>162</v>
      </c>
      <c r="B48" s="26">
        <v>215</v>
      </c>
      <c r="C48" s="26">
        <v>205</v>
      </c>
      <c r="D48" s="135">
        <f t="shared" si="0"/>
        <v>1.048780487804878</v>
      </c>
    </row>
    <row r="49" spans="1:4" ht="16.5" customHeight="1">
      <c r="A49" s="25" t="s">
        <v>163</v>
      </c>
      <c r="B49" s="26">
        <v>100</v>
      </c>
      <c r="C49" s="26">
        <v>0</v>
      </c>
      <c r="D49" s="135" t="str">
        <f t="shared" si="0"/>
        <v>-</v>
      </c>
    </row>
    <row r="50" spans="1:4" ht="16.5" customHeight="1">
      <c r="A50" s="25" t="s">
        <v>142</v>
      </c>
      <c r="B50" s="26">
        <v>0</v>
      </c>
      <c r="C50" s="26">
        <v>0</v>
      </c>
      <c r="D50" s="135" t="str">
        <f t="shared" si="0"/>
        <v>-</v>
      </c>
    </row>
    <row r="51" spans="1:4" ht="16.5" customHeight="1">
      <c r="A51" s="25" t="s">
        <v>164</v>
      </c>
      <c r="B51" s="26">
        <v>309</v>
      </c>
      <c r="C51" s="26">
        <v>4477</v>
      </c>
      <c r="D51" s="135">
        <f t="shared" si="0"/>
        <v>0.0690194326557963</v>
      </c>
    </row>
    <row r="52" spans="1:4" ht="16.5" customHeight="1">
      <c r="A52" s="136" t="s">
        <v>165</v>
      </c>
      <c r="B52" s="26">
        <f>SUM(B53:B62)</f>
        <v>1303</v>
      </c>
      <c r="C52" s="26">
        <f>SUM(C53:C62)</f>
        <v>1141</v>
      </c>
      <c r="D52" s="135">
        <f t="shared" si="0"/>
        <v>1.1419807186678352</v>
      </c>
    </row>
    <row r="53" spans="1:4" ht="16.5" customHeight="1">
      <c r="A53" s="25" t="s">
        <v>133</v>
      </c>
      <c r="B53" s="26">
        <v>516</v>
      </c>
      <c r="C53" s="26">
        <v>523</v>
      </c>
      <c r="D53" s="135">
        <f t="shared" si="0"/>
        <v>0.9866156787762906</v>
      </c>
    </row>
    <row r="54" spans="1:4" ht="16.5" customHeight="1">
      <c r="A54" s="25" t="s">
        <v>134</v>
      </c>
      <c r="B54" s="26">
        <v>430</v>
      </c>
      <c r="C54" s="26">
        <v>160</v>
      </c>
      <c r="D54" s="135">
        <f t="shared" si="0"/>
        <v>2.6875</v>
      </c>
    </row>
    <row r="55" spans="1:4" ht="16.5" customHeight="1">
      <c r="A55" s="25" t="s">
        <v>135</v>
      </c>
      <c r="B55" s="26">
        <v>0</v>
      </c>
      <c r="C55" s="26">
        <v>0</v>
      </c>
      <c r="D55" s="135" t="str">
        <f t="shared" si="0"/>
        <v>-</v>
      </c>
    </row>
    <row r="56" spans="1:4" ht="16.5" customHeight="1">
      <c r="A56" s="25" t="s">
        <v>166</v>
      </c>
      <c r="B56" s="26">
        <v>0</v>
      </c>
      <c r="C56" s="26">
        <v>0</v>
      </c>
      <c r="D56" s="135" t="str">
        <f t="shared" si="0"/>
        <v>-</v>
      </c>
    </row>
    <row r="57" spans="1:4" ht="16.5" customHeight="1">
      <c r="A57" s="25" t="s">
        <v>167</v>
      </c>
      <c r="B57" s="26">
        <v>161</v>
      </c>
      <c r="C57" s="26">
        <v>121</v>
      </c>
      <c r="D57" s="135">
        <f t="shared" si="0"/>
        <v>1.3305785123966942</v>
      </c>
    </row>
    <row r="58" spans="1:4" ht="16.5" customHeight="1">
      <c r="A58" s="25" t="s">
        <v>168</v>
      </c>
      <c r="B58" s="26">
        <v>0</v>
      </c>
      <c r="C58" s="26">
        <v>17</v>
      </c>
      <c r="D58" s="135">
        <f t="shared" si="0"/>
        <v>0</v>
      </c>
    </row>
    <row r="59" spans="1:4" ht="16.5" customHeight="1">
      <c r="A59" s="25" t="s">
        <v>169</v>
      </c>
      <c r="B59" s="26">
        <v>0</v>
      </c>
      <c r="C59" s="26">
        <v>60</v>
      </c>
      <c r="D59" s="135">
        <f t="shared" si="0"/>
        <v>0</v>
      </c>
    </row>
    <row r="60" spans="1:4" ht="16.5" customHeight="1">
      <c r="A60" s="25" t="s">
        <v>170</v>
      </c>
      <c r="B60" s="26">
        <v>188</v>
      </c>
      <c r="C60" s="26">
        <v>260</v>
      </c>
      <c r="D60" s="135">
        <f t="shared" si="0"/>
        <v>0.7230769230769231</v>
      </c>
    </row>
    <row r="61" spans="1:4" ht="16.5" customHeight="1">
      <c r="A61" s="25" t="s">
        <v>142</v>
      </c>
      <c r="B61" s="26">
        <v>0</v>
      </c>
      <c r="C61" s="26">
        <v>0</v>
      </c>
      <c r="D61" s="135" t="str">
        <f t="shared" si="0"/>
        <v>-</v>
      </c>
    </row>
    <row r="62" spans="1:4" ht="16.5" customHeight="1">
      <c r="A62" s="25" t="s">
        <v>171</v>
      </c>
      <c r="B62" s="26">
        <v>8</v>
      </c>
      <c r="C62" s="26">
        <v>0</v>
      </c>
      <c r="D62" s="135" t="str">
        <f t="shared" si="0"/>
        <v>-</v>
      </c>
    </row>
    <row r="63" spans="1:4" ht="16.5" customHeight="1">
      <c r="A63" s="136" t="s">
        <v>172</v>
      </c>
      <c r="B63" s="26">
        <f>SUM(B64:B73)</f>
        <v>3559</v>
      </c>
      <c r="C63" s="26">
        <f>SUM(C64:C73)</f>
        <v>3181</v>
      </c>
      <c r="D63" s="135">
        <f t="shared" si="0"/>
        <v>1.118830556428796</v>
      </c>
    </row>
    <row r="64" spans="1:4" ht="16.5" customHeight="1">
      <c r="A64" s="25" t="s">
        <v>133</v>
      </c>
      <c r="B64" s="26">
        <v>1772</v>
      </c>
      <c r="C64" s="26">
        <v>1678</v>
      </c>
      <c r="D64" s="135">
        <f t="shared" si="0"/>
        <v>1.0560190703218117</v>
      </c>
    </row>
    <row r="65" spans="1:4" ht="16.5" customHeight="1">
      <c r="A65" s="25" t="s">
        <v>134</v>
      </c>
      <c r="B65" s="26">
        <v>1018</v>
      </c>
      <c r="C65" s="26">
        <v>959</v>
      </c>
      <c r="D65" s="135">
        <f t="shared" si="0"/>
        <v>1.0615224191866528</v>
      </c>
    </row>
    <row r="66" spans="1:4" ht="16.5" customHeight="1">
      <c r="A66" s="25" t="s">
        <v>135</v>
      </c>
      <c r="B66" s="26">
        <v>0</v>
      </c>
      <c r="C66" s="26">
        <v>0</v>
      </c>
      <c r="D66" s="135" t="str">
        <f t="shared" si="0"/>
        <v>-</v>
      </c>
    </row>
    <row r="67" spans="1:4" ht="16.5" customHeight="1">
      <c r="A67" s="25" t="s">
        <v>173</v>
      </c>
      <c r="B67" s="26">
        <v>0</v>
      </c>
      <c r="C67" s="26">
        <v>0</v>
      </c>
      <c r="D67" s="135" t="str">
        <f t="shared" si="0"/>
        <v>-</v>
      </c>
    </row>
    <row r="68" spans="1:4" ht="16.5" customHeight="1">
      <c r="A68" s="25" t="s">
        <v>174</v>
      </c>
      <c r="B68" s="26">
        <v>6</v>
      </c>
      <c r="C68" s="26">
        <v>0</v>
      </c>
      <c r="D68" s="135" t="str">
        <f t="shared" si="0"/>
        <v>-</v>
      </c>
    </row>
    <row r="69" spans="1:4" ht="16.5" customHeight="1">
      <c r="A69" s="25" t="s">
        <v>175</v>
      </c>
      <c r="B69" s="26">
        <v>0</v>
      </c>
      <c r="C69" s="26">
        <v>0</v>
      </c>
      <c r="D69" s="135" t="str">
        <f aca="true" t="shared" si="1" ref="D69:D132">IF(C69=0,"-",B69/C69)</f>
        <v>-</v>
      </c>
    </row>
    <row r="70" spans="1:4" ht="16.5" customHeight="1">
      <c r="A70" s="25" t="s">
        <v>176</v>
      </c>
      <c r="B70" s="26">
        <v>360</v>
      </c>
      <c r="C70" s="26">
        <v>366</v>
      </c>
      <c r="D70" s="135">
        <f t="shared" si="1"/>
        <v>0.9836065573770492</v>
      </c>
    </row>
    <row r="71" spans="1:4" ht="16.5" customHeight="1">
      <c r="A71" s="25" t="s">
        <v>177</v>
      </c>
      <c r="B71" s="26">
        <v>0</v>
      </c>
      <c r="C71" s="26">
        <v>0</v>
      </c>
      <c r="D71" s="135" t="str">
        <f t="shared" si="1"/>
        <v>-</v>
      </c>
    </row>
    <row r="72" spans="1:4" ht="16.5" customHeight="1">
      <c r="A72" s="25" t="s">
        <v>142</v>
      </c>
      <c r="B72" s="26">
        <v>0</v>
      </c>
      <c r="C72" s="26">
        <v>0</v>
      </c>
      <c r="D72" s="135" t="str">
        <f t="shared" si="1"/>
        <v>-</v>
      </c>
    </row>
    <row r="73" spans="1:4" ht="16.5" customHeight="1">
      <c r="A73" s="25" t="s">
        <v>178</v>
      </c>
      <c r="B73" s="26">
        <v>403</v>
      </c>
      <c r="C73" s="26">
        <v>178</v>
      </c>
      <c r="D73" s="135">
        <f t="shared" si="1"/>
        <v>2.264044943820225</v>
      </c>
    </row>
    <row r="74" spans="1:4" ht="16.5" customHeight="1">
      <c r="A74" s="136" t="s">
        <v>179</v>
      </c>
      <c r="B74" s="26">
        <f>SUM(B75:B85)</f>
        <v>19608</v>
      </c>
      <c r="C74" s="26">
        <f>SUM(C75:C85)</f>
        <v>18616</v>
      </c>
      <c r="D74" s="135">
        <f t="shared" si="1"/>
        <v>1.0532874946282766</v>
      </c>
    </row>
    <row r="75" spans="1:4" ht="16.5" customHeight="1">
      <c r="A75" s="25" t="s">
        <v>133</v>
      </c>
      <c r="B75" s="26">
        <v>0</v>
      </c>
      <c r="C75" s="26">
        <v>0</v>
      </c>
      <c r="D75" s="135" t="str">
        <f t="shared" si="1"/>
        <v>-</v>
      </c>
    </row>
    <row r="76" spans="1:4" ht="16.5" customHeight="1">
      <c r="A76" s="25" t="s">
        <v>134</v>
      </c>
      <c r="B76" s="26">
        <v>0</v>
      </c>
      <c r="C76" s="26">
        <v>0</v>
      </c>
      <c r="D76" s="135" t="str">
        <f t="shared" si="1"/>
        <v>-</v>
      </c>
    </row>
    <row r="77" spans="1:4" ht="16.5" customHeight="1">
      <c r="A77" s="25" t="s">
        <v>135</v>
      </c>
      <c r="B77" s="26">
        <v>0</v>
      </c>
      <c r="C77" s="26">
        <v>0</v>
      </c>
      <c r="D77" s="135" t="str">
        <f t="shared" si="1"/>
        <v>-</v>
      </c>
    </row>
    <row r="78" spans="1:4" ht="16.5" customHeight="1">
      <c r="A78" s="25" t="s">
        <v>180</v>
      </c>
      <c r="B78" s="26">
        <v>0</v>
      </c>
      <c r="C78" s="26">
        <v>0</v>
      </c>
      <c r="D78" s="135" t="str">
        <f t="shared" si="1"/>
        <v>-</v>
      </c>
    </row>
    <row r="79" spans="1:4" ht="16.5" customHeight="1">
      <c r="A79" s="25" t="s">
        <v>181</v>
      </c>
      <c r="B79" s="26">
        <v>0</v>
      </c>
      <c r="C79" s="26">
        <v>0</v>
      </c>
      <c r="D79" s="135" t="str">
        <f t="shared" si="1"/>
        <v>-</v>
      </c>
    </row>
    <row r="80" spans="1:4" ht="16.5" customHeight="1">
      <c r="A80" s="25" t="s">
        <v>182</v>
      </c>
      <c r="B80" s="26">
        <v>0</v>
      </c>
      <c r="C80" s="26">
        <v>0</v>
      </c>
      <c r="D80" s="135" t="str">
        <f t="shared" si="1"/>
        <v>-</v>
      </c>
    </row>
    <row r="81" spans="1:4" ht="16.5" customHeight="1">
      <c r="A81" s="25" t="s">
        <v>183</v>
      </c>
      <c r="B81" s="26">
        <v>0</v>
      </c>
      <c r="C81" s="26">
        <v>0</v>
      </c>
      <c r="D81" s="135" t="str">
        <f t="shared" si="1"/>
        <v>-</v>
      </c>
    </row>
    <row r="82" spans="1:4" ht="16.5" customHeight="1">
      <c r="A82" s="25" t="s">
        <v>184</v>
      </c>
      <c r="B82" s="26">
        <v>0</v>
      </c>
      <c r="C82" s="26">
        <v>0</v>
      </c>
      <c r="D82" s="135" t="str">
        <f t="shared" si="1"/>
        <v>-</v>
      </c>
    </row>
    <row r="83" spans="1:4" ht="16.5" customHeight="1">
      <c r="A83" s="25" t="s">
        <v>176</v>
      </c>
      <c r="B83" s="26">
        <v>0</v>
      </c>
      <c r="C83" s="26">
        <v>0</v>
      </c>
      <c r="D83" s="135" t="str">
        <f t="shared" si="1"/>
        <v>-</v>
      </c>
    </row>
    <row r="84" spans="1:4" ht="16.5" customHeight="1">
      <c r="A84" s="25" t="s">
        <v>142</v>
      </c>
      <c r="B84" s="26">
        <v>0</v>
      </c>
      <c r="C84" s="26">
        <v>0</v>
      </c>
      <c r="D84" s="135" t="str">
        <f t="shared" si="1"/>
        <v>-</v>
      </c>
    </row>
    <row r="85" spans="1:4" ht="16.5" customHeight="1">
      <c r="A85" s="25" t="s">
        <v>185</v>
      </c>
      <c r="B85" s="26">
        <v>19608</v>
      </c>
      <c r="C85" s="26">
        <v>18616</v>
      </c>
      <c r="D85" s="135">
        <f t="shared" si="1"/>
        <v>1.0532874946282766</v>
      </c>
    </row>
    <row r="86" spans="1:4" ht="16.5" customHeight="1">
      <c r="A86" s="136" t="s">
        <v>186</v>
      </c>
      <c r="B86" s="26">
        <f>SUM(B87:B94)</f>
        <v>1639</v>
      </c>
      <c r="C86" s="26">
        <f>SUM(C87:C94)</f>
        <v>1633</v>
      </c>
      <c r="D86" s="135">
        <f t="shared" si="1"/>
        <v>1.003674219228414</v>
      </c>
    </row>
    <row r="87" spans="1:4" ht="16.5" customHeight="1">
      <c r="A87" s="25" t="s">
        <v>133</v>
      </c>
      <c r="B87" s="26">
        <v>638</v>
      </c>
      <c r="C87" s="26">
        <v>667</v>
      </c>
      <c r="D87" s="135">
        <f t="shared" si="1"/>
        <v>0.9565217391304348</v>
      </c>
    </row>
    <row r="88" spans="1:4" ht="16.5" customHeight="1">
      <c r="A88" s="25" t="s">
        <v>134</v>
      </c>
      <c r="B88" s="26">
        <v>851</v>
      </c>
      <c r="C88" s="26">
        <v>756</v>
      </c>
      <c r="D88" s="135">
        <f t="shared" si="1"/>
        <v>1.1256613756613756</v>
      </c>
    </row>
    <row r="89" spans="1:4" ht="16.5" customHeight="1">
      <c r="A89" s="25" t="s">
        <v>135</v>
      </c>
      <c r="B89" s="26">
        <v>0</v>
      </c>
      <c r="C89" s="26">
        <v>50</v>
      </c>
      <c r="D89" s="135">
        <f t="shared" si="1"/>
        <v>0</v>
      </c>
    </row>
    <row r="90" spans="1:4" ht="16.5" customHeight="1">
      <c r="A90" s="25" t="s">
        <v>187</v>
      </c>
      <c r="B90" s="26">
        <v>57</v>
      </c>
      <c r="C90" s="26">
        <v>100</v>
      </c>
      <c r="D90" s="135">
        <f t="shared" si="1"/>
        <v>0.57</v>
      </c>
    </row>
    <row r="91" spans="1:4" ht="16.5" customHeight="1">
      <c r="A91" s="25" t="s">
        <v>188</v>
      </c>
      <c r="B91" s="26">
        <v>0</v>
      </c>
      <c r="C91" s="26">
        <v>0</v>
      </c>
      <c r="D91" s="135" t="str">
        <f t="shared" si="1"/>
        <v>-</v>
      </c>
    </row>
    <row r="92" spans="1:4" ht="16.5" customHeight="1">
      <c r="A92" s="25" t="s">
        <v>176</v>
      </c>
      <c r="B92" s="26">
        <v>0</v>
      </c>
      <c r="C92" s="26">
        <v>30</v>
      </c>
      <c r="D92" s="135">
        <f t="shared" si="1"/>
        <v>0</v>
      </c>
    </row>
    <row r="93" spans="1:4" ht="16.5" customHeight="1">
      <c r="A93" s="25" t="s">
        <v>142</v>
      </c>
      <c r="B93" s="26">
        <v>93</v>
      </c>
      <c r="C93" s="26">
        <v>30</v>
      </c>
      <c r="D93" s="135">
        <f t="shared" si="1"/>
        <v>3.1</v>
      </c>
    </row>
    <row r="94" spans="1:4" ht="16.5" customHeight="1">
      <c r="A94" s="25" t="s">
        <v>189</v>
      </c>
      <c r="B94" s="26">
        <v>0</v>
      </c>
      <c r="C94" s="26">
        <v>0</v>
      </c>
      <c r="D94" s="135" t="str">
        <f t="shared" si="1"/>
        <v>-</v>
      </c>
    </row>
    <row r="95" spans="1:4" ht="16.5" customHeight="1">
      <c r="A95" s="136" t="s">
        <v>190</v>
      </c>
      <c r="B95" s="26">
        <f>SUM(B96:B104)</f>
        <v>46</v>
      </c>
      <c r="C95" s="26">
        <f>SUM(C96:C104)</f>
        <v>40</v>
      </c>
      <c r="D95" s="135">
        <f t="shared" si="1"/>
        <v>1.15</v>
      </c>
    </row>
    <row r="96" spans="1:4" ht="16.5" customHeight="1">
      <c r="A96" s="25" t="s">
        <v>133</v>
      </c>
      <c r="B96" s="26">
        <v>0</v>
      </c>
      <c r="C96" s="26">
        <v>0</v>
      </c>
      <c r="D96" s="135" t="str">
        <f t="shared" si="1"/>
        <v>-</v>
      </c>
    </row>
    <row r="97" spans="1:4" ht="16.5" customHeight="1">
      <c r="A97" s="25" t="s">
        <v>134</v>
      </c>
      <c r="B97" s="26">
        <v>38</v>
      </c>
      <c r="C97" s="26">
        <v>40</v>
      </c>
      <c r="D97" s="135">
        <f t="shared" si="1"/>
        <v>0.95</v>
      </c>
    </row>
    <row r="98" spans="1:4" ht="16.5" customHeight="1">
      <c r="A98" s="25" t="s">
        <v>135</v>
      </c>
      <c r="B98" s="26">
        <v>0</v>
      </c>
      <c r="C98" s="26">
        <v>0</v>
      </c>
      <c r="D98" s="135" t="str">
        <f t="shared" si="1"/>
        <v>-</v>
      </c>
    </row>
    <row r="99" spans="1:4" ht="16.5" customHeight="1">
      <c r="A99" s="25" t="s">
        <v>191</v>
      </c>
      <c r="B99" s="26">
        <v>0</v>
      </c>
      <c r="C99" s="26">
        <v>0</v>
      </c>
      <c r="D99" s="135" t="str">
        <f t="shared" si="1"/>
        <v>-</v>
      </c>
    </row>
    <row r="100" spans="1:4" ht="16.5" customHeight="1">
      <c r="A100" s="25" t="s">
        <v>192</v>
      </c>
      <c r="B100" s="26">
        <v>0</v>
      </c>
      <c r="C100" s="26">
        <v>0</v>
      </c>
      <c r="D100" s="135" t="str">
        <f t="shared" si="1"/>
        <v>-</v>
      </c>
    </row>
    <row r="101" spans="1:4" ht="16.5" customHeight="1">
      <c r="A101" s="25" t="s">
        <v>193</v>
      </c>
      <c r="B101" s="26">
        <v>0</v>
      </c>
      <c r="C101" s="26">
        <v>0</v>
      </c>
      <c r="D101" s="135" t="str">
        <f t="shared" si="1"/>
        <v>-</v>
      </c>
    </row>
    <row r="102" spans="1:4" ht="16.5" customHeight="1">
      <c r="A102" s="25" t="s">
        <v>176</v>
      </c>
      <c r="B102" s="26">
        <v>0</v>
      </c>
      <c r="C102" s="26">
        <v>0</v>
      </c>
      <c r="D102" s="135" t="str">
        <f t="shared" si="1"/>
        <v>-</v>
      </c>
    </row>
    <row r="103" spans="1:4" ht="16.5" customHeight="1">
      <c r="A103" s="25" t="s">
        <v>142</v>
      </c>
      <c r="B103" s="26">
        <v>0</v>
      </c>
      <c r="C103" s="26">
        <v>0</v>
      </c>
      <c r="D103" s="135" t="str">
        <f t="shared" si="1"/>
        <v>-</v>
      </c>
    </row>
    <row r="104" spans="1:4" ht="16.5" customHeight="1">
      <c r="A104" s="25" t="s">
        <v>194</v>
      </c>
      <c r="B104" s="26">
        <v>8</v>
      </c>
      <c r="C104" s="26">
        <v>0</v>
      </c>
      <c r="D104" s="135" t="str">
        <f t="shared" si="1"/>
        <v>-</v>
      </c>
    </row>
    <row r="105" spans="1:4" ht="16.5" customHeight="1">
      <c r="A105" s="136" t="s">
        <v>195</v>
      </c>
      <c r="B105" s="26">
        <f>SUM(B106:B119)</f>
        <v>91</v>
      </c>
      <c r="C105" s="26">
        <f>SUM(C106:C119)</f>
        <v>731</v>
      </c>
      <c r="D105" s="135">
        <f t="shared" si="1"/>
        <v>0.12448700410396717</v>
      </c>
    </row>
    <row r="106" spans="1:4" ht="16.5" customHeight="1">
      <c r="A106" s="25" t="s">
        <v>133</v>
      </c>
      <c r="B106" s="26">
        <v>0</v>
      </c>
      <c r="C106" s="26">
        <v>557</v>
      </c>
      <c r="D106" s="135">
        <f t="shared" si="1"/>
        <v>0</v>
      </c>
    </row>
    <row r="107" spans="1:4" ht="16.5" customHeight="1">
      <c r="A107" s="25" t="s">
        <v>134</v>
      </c>
      <c r="B107" s="26">
        <v>0</v>
      </c>
      <c r="C107" s="26">
        <v>0</v>
      </c>
      <c r="D107" s="135" t="str">
        <f t="shared" si="1"/>
        <v>-</v>
      </c>
    </row>
    <row r="108" spans="1:4" ht="16.5" customHeight="1">
      <c r="A108" s="25" t="s">
        <v>135</v>
      </c>
      <c r="B108" s="26">
        <v>0</v>
      </c>
      <c r="C108" s="26">
        <v>0</v>
      </c>
      <c r="D108" s="135" t="str">
        <f t="shared" si="1"/>
        <v>-</v>
      </c>
    </row>
    <row r="109" spans="1:4" ht="16.5" customHeight="1">
      <c r="A109" s="25" t="s">
        <v>196</v>
      </c>
      <c r="B109" s="26">
        <v>0</v>
      </c>
      <c r="C109" s="26">
        <v>0</v>
      </c>
      <c r="D109" s="135" t="str">
        <f t="shared" si="1"/>
        <v>-</v>
      </c>
    </row>
    <row r="110" spans="1:4" ht="16.5" customHeight="1">
      <c r="A110" s="25" t="s">
        <v>197</v>
      </c>
      <c r="B110" s="26">
        <v>0</v>
      </c>
      <c r="C110" s="26">
        <v>0</v>
      </c>
      <c r="D110" s="135" t="str">
        <f t="shared" si="1"/>
        <v>-</v>
      </c>
    </row>
    <row r="111" spans="1:4" ht="16.5" customHeight="1">
      <c r="A111" s="25" t="s">
        <v>198</v>
      </c>
      <c r="B111" s="26">
        <v>54</v>
      </c>
      <c r="C111" s="26">
        <v>53</v>
      </c>
      <c r="D111" s="135">
        <f t="shared" si="1"/>
        <v>1.0188679245283019</v>
      </c>
    </row>
    <row r="112" spans="1:4" ht="16.5" customHeight="1">
      <c r="A112" s="25" t="s">
        <v>199</v>
      </c>
      <c r="B112" s="26">
        <v>0</v>
      </c>
      <c r="C112" s="26">
        <v>3</v>
      </c>
      <c r="D112" s="135">
        <f t="shared" si="1"/>
        <v>0</v>
      </c>
    </row>
    <row r="113" spans="1:4" ht="16.5" customHeight="1">
      <c r="A113" s="25" t="s">
        <v>200</v>
      </c>
      <c r="B113" s="26">
        <v>5</v>
      </c>
      <c r="C113" s="26">
        <v>10</v>
      </c>
      <c r="D113" s="135">
        <f t="shared" si="1"/>
        <v>0.5</v>
      </c>
    </row>
    <row r="114" spans="1:4" ht="16.5" customHeight="1">
      <c r="A114" s="25" t="s">
        <v>201</v>
      </c>
      <c r="B114" s="26">
        <v>0</v>
      </c>
      <c r="C114" s="26">
        <v>0</v>
      </c>
      <c r="D114" s="135" t="str">
        <f t="shared" si="1"/>
        <v>-</v>
      </c>
    </row>
    <row r="115" spans="1:4" ht="16.5" customHeight="1">
      <c r="A115" s="25" t="s">
        <v>202</v>
      </c>
      <c r="B115" s="26">
        <v>0</v>
      </c>
      <c r="C115" s="26">
        <v>0</v>
      </c>
      <c r="D115" s="135" t="str">
        <f t="shared" si="1"/>
        <v>-</v>
      </c>
    </row>
    <row r="116" spans="1:4" ht="16.5" customHeight="1">
      <c r="A116" s="25" t="s">
        <v>203</v>
      </c>
      <c r="B116" s="26">
        <v>0</v>
      </c>
      <c r="C116" s="26">
        <v>0</v>
      </c>
      <c r="D116" s="135" t="str">
        <f t="shared" si="1"/>
        <v>-</v>
      </c>
    </row>
    <row r="117" spans="1:4" ht="16.5" customHeight="1">
      <c r="A117" s="25" t="s">
        <v>204</v>
      </c>
      <c r="B117" s="26">
        <v>0</v>
      </c>
      <c r="C117" s="26">
        <v>0</v>
      </c>
      <c r="D117" s="135" t="str">
        <f t="shared" si="1"/>
        <v>-</v>
      </c>
    </row>
    <row r="118" spans="1:4" ht="16.5" customHeight="1">
      <c r="A118" s="25" t="s">
        <v>142</v>
      </c>
      <c r="B118" s="26">
        <v>0</v>
      </c>
      <c r="C118" s="26">
        <v>0</v>
      </c>
      <c r="D118" s="135" t="str">
        <f t="shared" si="1"/>
        <v>-</v>
      </c>
    </row>
    <row r="119" spans="1:4" ht="16.5" customHeight="1">
      <c r="A119" s="25" t="s">
        <v>205</v>
      </c>
      <c r="B119" s="26">
        <v>32</v>
      </c>
      <c r="C119" s="26">
        <v>108</v>
      </c>
      <c r="D119" s="135">
        <f t="shared" si="1"/>
        <v>0.2962962962962963</v>
      </c>
    </row>
    <row r="120" spans="1:4" ht="16.5" customHeight="1">
      <c r="A120" s="136" t="s">
        <v>206</v>
      </c>
      <c r="B120" s="26">
        <f>SUM(B121:B128)</f>
        <v>6354</v>
      </c>
      <c r="C120" s="26">
        <f>SUM(C121:C128)</f>
        <v>3261</v>
      </c>
      <c r="D120" s="135">
        <f t="shared" si="1"/>
        <v>1.9484820607175712</v>
      </c>
    </row>
    <row r="121" spans="1:4" ht="16.5" customHeight="1">
      <c r="A121" s="25" t="s">
        <v>133</v>
      </c>
      <c r="B121" s="26">
        <v>1970</v>
      </c>
      <c r="C121" s="26">
        <v>900</v>
      </c>
      <c r="D121" s="135">
        <f t="shared" si="1"/>
        <v>2.188888888888889</v>
      </c>
    </row>
    <row r="122" spans="1:4" ht="16.5" customHeight="1">
      <c r="A122" s="25" t="s">
        <v>134</v>
      </c>
      <c r="B122" s="26">
        <v>4384</v>
      </c>
      <c r="C122" s="26">
        <v>2061</v>
      </c>
      <c r="D122" s="135">
        <f t="shared" si="1"/>
        <v>2.1271227559437165</v>
      </c>
    </row>
    <row r="123" spans="1:4" ht="16.5" customHeight="1">
      <c r="A123" s="25" t="s">
        <v>135</v>
      </c>
      <c r="B123" s="26">
        <v>0</v>
      </c>
      <c r="C123" s="26">
        <v>300</v>
      </c>
      <c r="D123" s="135">
        <f t="shared" si="1"/>
        <v>0</v>
      </c>
    </row>
    <row r="124" spans="1:4" ht="16.5" customHeight="1">
      <c r="A124" s="25" t="s">
        <v>207</v>
      </c>
      <c r="B124" s="26">
        <v>0</v>
      </c>
      <c r="C124" s="26">
        <v>0</v>
      </c>
      <c r="D124" s="135" t="str">
        <f t="shared" si="1"/>
        <v>-</v>
      </c>
    </row>
    <row r="125" spans="1:4" ht="16.5" customHeight="1">
      <c r="A125" s="25" t="s">
        <v>208</v>
      </c>
      <c r="B125" s="26">
        <v>0</v>
      </c>
      <c r="C125" s="26">
        <v>0</v>
      </c>
      <c r="D125" s="135" t="str">
        <f t="shared" si="1"/>
        <v>-</v>
      </c>
    </row>
    <row r="126" spans="1:4" ht="16.5" customHeight="1">
      <c r="A126" s="25" t="s">
        <v>209</v>
      </c>
      <c r="B126" s="26">
        <v>0</v>
      </c>
      <c r="C126" s="26">
        <v>0</v>
      </c>
      <c r="D126" s="135" t="str">
        <f t="shared" si="1"/>
        <v>-</v>
      </c>
    </row>
    <row r="127" spans="1:4" ht="16.5" customHeight="1">
      <c r="A127" s="25" t="s">
        <v>142</v>
      </c>
      <c r="B127" s="26">
        <v>0</v>
      </c>
      <c r="C127" s="26">
        <v>0</v>
      </c>
      <c r="D127" s="135" t="str">
        <f t="shared" si="1"/>
        <v>-</v>
      </c>
    </row>
    <row r="128" spans="1:4" ht="16.5" customHeight="1">
      <c r="A128" s="25" t="s">
        <v>210</v>
      </c>
      <c r="B128" s="26">
        <v>0</v>
      </c>
      <c r="C128" s="26">
        <v>0</v>
      </c>
      <c r="D128" s="135" t="str">
        <f t="shared" si="1"/>
        <v>-</v>
      </c>
    </row>
    <row r="129" spans="1:4" ht="16.5" customHeight="1">
      <c r="A129" s="136" t="s">
        <v>211</v>
      </c>
      <c r="B129" s="26">
        <f>SUM(B130:B139)</f>
        <v>1104</v>
      </c>
      <c r="C129" s="26">
        <f>SUM(C130:C139)</f>
        <v>871</v>
      </c>
      <c r="D129" s="135">
        <f t="shared" si="1"/>
        <v>1.267508610792193</v>
      </c>
    </row>
    <row r="130" spans="1:4" ht="16.5" customHeight="1">
      <c r="A130" s="25" t="s">
        <v>133</v>
      </c>
      <c r="B130" s="26">
        <v>909</v>
      </c>
      <c r="C130" s="26">
        <v>797</v>
      </c>
      <c r="D130" s="135">
        <f t="shared" si="1"/>
        <v>1.1405269761606023</v>
      </c>
    </row>
    <row r="131" spans="1:4" ht="16.5" customHeight="1">
      <c r="A131" s="25" t="s">
        <v>134</v>
      </c>
      <c r="B131" s="26">
        <v>143</v>
      </c>
      <c r="C131" s="26">
        <v>59</v>
      </c>
      <c r="D131" s="135">
        <f t="shared" si="1"/>
        <v>2.4237288135593222</v>
      </c>
    </row>
    <row r="132" spans="1:4" ht="16.5" customHeight="1">
      <c r="A132" s="25" t="s">
        <v>135</v>
      </c>
      <c r="B132" s="26">
        <v>0</v>
      </c>
      <c r="C132" s="26">
        <v>0</v>
      </c>
      <c r="D132" s="135" t="str">
        <f t="shared" si="1"/>
        <v>-</v>
      </c>
    </row>
    <row r="133" spans="1:4" ht="16.5" customHeight="1">
      <c r="A133" s="25" t="s">
        <v>212</v>
      </c>
      <c r="B133" s="26">
        <v>0</v>
      </c>
      <c r="C133" s="26">
        <v>0</v>
      </c>
      <c r="D133" s="135" t="str">
        <f aca="true" t="shared" si="2" ref="D133:D196">IF(C133=0,"-",B133/C133)</f>
        <v>-</v>
      </c>
    </row>
    <row r="134" spans="1:4" ht="16.5" customHeight="1">
      <c r="A134" s="25" t="s">
        <v>213</v>
      </c>
      <c r="B134" s="26">
        <v>0</v>
      </c>
      <c r="C134" s="26">
        <v>0</v>
      </c>
      <c r="D134" s="135" t="str">
        <f t="shared" si="2"/>
        <v>-</v>
      </c>
    </row>
    <row r="135" spans="1:4" ht="16.5" customHeight="1">
      <c r="A135" s="25" t="s">
        <v>214</v>
      </c>
      <c r="B135" s="26">
        <v>0</v>
      </c>
      <c r="C135" s="26">
        <v>0</v>
      </c>
      <c r="D135" s="135" t="str">
        <f t="shared" si="2"/>
        <v>-</v>
      </c>
    </row>
    <row r="136" spans="1:4" ht="16.5" customHeight="1">
      <c r="A136" s="25" t="s">
        <v>215</v>
      </c>
      <c r="B136" s="26">
        <v>0</v>
      </c>
      <c r="C136" s="26">
        <v>0</v>
      </c>
      <c r="D136" s="135" t="str">
        <f t="shared" si="2"/>
        <v>-</v>
      </c>
    </row>
    <row r="137" spans="1:4" ht="16.5" customHeight="1">
      <c r="A137" s="25" t="s">
        <v>216</v>
      </c>
      <c r="B137" s="26">
        <v>32</v>
      </c>
      <c r="C137" s="26">
        <v>15</v>
      </c>
      <c r="D137" s="135">
        <f t="shared" si="2"/>
        <v>2.1333333333333333</v>
      </c>
    </row>
    <row r="138" spans="1:4" ht="16.5" customHeight="1">
      <c r="A138" s="25" t="s">
        <v>142</v>
      </c>
      <c r="B138" s="26">
        <v>0</v>
      </c>
      <c r="C138" s="26">
        <v>0</v>
      </c>
      <c r="D138" s="135" t="str">
        <f t="shared" si="2"/>
        <v>-</v>
      </c>
    </row>
    <row r="139" spans="1:4" ht="16.5" customHeight="1">
      <c r="A139" s="25" t="s">
        <v>217</v>
      </c>
      <c r="B139" s="26">
        <v>20</v>
      </c>
      <c r="C139" s="26">
        <v>0</v>
      </c>
      <c r="D139" s="135" t="str">
        <f t="shared" si="2"/>
        <v>-</v>
      </c>
    </row>
    <row r="140" spans="1:4" ht="16.5" customHeight="1">
      <c r="A140" s="136" t="s">
        <v>218</v>
      </c>
      <c r="B140" s="26">
        <v>0</v>
      </c>
      <c r="C140" s="26">
        <f>SUM(C141:C151)</f>
        <v>25</v>
      </c>
      <c r="D140" s="135">
        <f t="shared" si="2"/>
        <v>0</v>
      </c>
    </row>
    <row r="141" spans="1:4" ht="16.5" customHeight="1">
      <c r="A141" s="25" t="s">
        <v>133</v>
      </c>
      <c r="B141" s="26">
        <v>0</v>
      </c>
      <c r="C141" s="26">
        <v>0</v>
      </c>
      <c r="D141" s="135" t="str">
        <f t="shared" si="2"/>
        <v>-</v>
      </c>
    </row>
    <row r="142" spans="1:4" ht="16.5" customHeight="1">
      <c r="A142" s="25" t="s">
        <v>134</v>
      </c>
      <c r="B142" s="26">
        <v>0</v>
      </c>
      <c r="C142" s="26">
        <v>0</v>
      </c>
      <c r="D142" s="135" t="str">
        <f t="shared" si="2"/>
        <v>-</v>
      </c>
    </row>
    <row r="143" spans="1:4" ht="16.5" customHeight="1">
      <c r="A143" s="25" t="s">
        <v>135</v>
      </c>
      <c r="B143" s="26">
        <v>0</v>
      </c>
      <c r="C143" s="26">
        <v>0</v>
      </c>
      <c r="D143" s="135" t="str">
        <f t="shared" si="2"/>
        <v>-</v>
      </c>
    </row>
    <row r="144" spans="1:4" ht="16.5" customHeight="1">
      <c r="A144" s="25" t="s">
        <v>219</v>
      </c>
      <c r="B144" s="26">
        <v>0</v>
      </c>
      <c r="C144" s="26">
        <v>0</v>
      </c>
      <c r="D144" s="135" t="str">
        <f t="shared" si="2"/>
        <v>-</v>
      </c>
    </row>
    <row r="145" spans="1:4" ht="16.5" customHeight="1">
      <c r="A145" s="25" t="s">
        <v>220</v>
      </c>
      <c r="B145" s="26">
        <v>0</v>
      </c>
      <c r="C145" s="26">
        <v>25</v>
      </c>
      <c r="D145" s="135">
        <f t="shared" si="2"/>
        <v>0</v>
      </c>
    </row>
    <row r="146" spans="1:4" ht="16.5" customHeight="1">
      <c r="A146" s="25" t="s">
        <v>221</v>
      </c>
      <c r="B146" s="26">
        <v>0</v>
      </c>
      <c r="C146" s="26">
        <v>0</v>
      </c>
      <c r="D146" s="135" t="str">
        <f t="shared" si="2"/>
        <v>-</v>
      </c>
    </row>
    <row r="147" spans="1:4" ht="16.5" customHeight="1">
      <c r="A147" s="25" t="s">
        <v>222</v>
      </c>
      <c r="B147" s="26">
        <v>0</v>
      </c>
      <c r="C147" s="26">
        <v>0</v>
      </c>
      <c r="D147" s="135" t="str">
        <f t="shared" si="2"/>
        <v>-</v>
      </c>
    </row>
    <row r="148" spans="1:4" ht="16.5" customHeight="1">
      <c r="A148" s="25" t="s">
        <v>223</v>
      </c>
      <c r="B148" s="26">
        <v>0</v>
      </c>
      <c r="C148" s="26">
        <v>0</v>
      </c>
      <c r="D148" s="135" t="str">
        <f t="shared" si="2"/>
        <v>-</v>
      </c>
    </row>
    <row r="149" spans="1:4" ht="16.5" customHeight="1">
      <c r="A149" s="25" t="s">
        <v>224</v>
      </c>
      <c r="B149" s="26">
        <v>0</v>
      </c>
      <c r="C149" s="26">
        <v>0</v>
      </c>
      <c r="D149" s="135" t="str">
        <f t="shared" si="2"/>
        <v>-</v>
      </c>
    </row>
    <row r="150" spans="1:4" ht="16.5" customHeight="1">
      <c r="A150" s="25" t="s">
        <v>142</v>
      </c>
      <c r="B150" s="26">
        <v>0</v>
      </c>
      <c r="C150" s="26">
        <v>0</v>
      </c>
      <c r="D150" s="135" t="str">
        <f t="shared" si="2"/>
        <v>-</v>
      </c>
    </row>
    <row r="151" spans="1:4" ht="16.5" customHeight="1">
      <c r="A151" s="25" t="s">
        <v>225</v>
      </c>
      <c r="B151" s="26">
        <v>0</v>
      </c>
      <c r="C151" s="26">
        <v>0</v>
      </c>
      <c r="D151" s="135" t="str">
        <f t="shared" si="2"/>
        <v>-</v>
      </c>
    </row>
    <row r="152" spans="1:4" ht="16.5" customHeight="1">
      <c r="A152" s="136" t="s">
        <v>226</v>
      </c>
      <c r="B152" s="26">
        <f>SUM(B153:B161)</f>
        <v>9730</v>
      </c>
      <c r="C152" s="26">
        <f>SUM(C153:C161)</f>
        <v>8702</v>
      </c>
      <c r="D152" s="135">
        <f t="shared" si="2"/>
        <v>1.118133762353482</v>
      </c>
    </row>
    <row r="153" spans="1:4" ht="16.5" customHeight="1">
      <c r="A153" s="25" t="s">
        <v>133</v>
      </c>
      <c r="B153" s="26">
        <v>6483</v>
      </c>
      <c r="C153" s="26">
        <v>5768</v>
      </c>
      <c r="D153" s="135">
        <f t="shared" si="2"/>
        <v>1.1239597780859916</v>
      </c>
    </row>
    <row r="154" spans="1:4" ht="16.5" customHeight="1">
      <c r="A154" s="25" t="s">
        <v>134</v>
      </c>
      <c r="B154" s="26">
        <v>1649</v>
      </c>
      <c r="C154" s="26">
        <v>1312</v>
      </c>
      <c r="D154" s="135">
        <f t="shared" si="2"/>
        <v>1.256859756097561</v>
      </c>
    </row>
    <row r="155" spans="1:4" ht="16.5" customHeight="1">
      <c r="A155" s="25" t="s">
        <v>135</v>
      </c>
      <c r="B155" s="26">
        <v>0</v>
      </c>
      <c r="C155" s="26">
        <v>0</v>
      </c>
      <c r="D155" s="135" t="str">
        <f t="shared" si="2"/>
        <v>-</v>
      </c>
    </row>
    <row r="156" spans="1:4" ht="16.5" customHeight="1">
      <c r="A156" s="25" t="s">
        <v>227</v>
      </c>
      <c r="B156" s="26">
        <v>1465</v>
      </c>
      <c r="C156" s="26">
        <v>1275</v>
      </c>
      <c r="D156" s="135">
        <f t="shared" si="2"/>
        <v>1.1490196078431372</v>
      </c>
    </row>
    <row r="157" spans="1:4" ht="16.5" customHeight="1">
      <c r="A157" s="25" t="s">
        <v>228</v>
      </c>
      <c r="B157" s="26">
        <v>130</v>
      </c>
      <c r="C157" s="26">
        <v>291</v>
      </c>
      <c r="D157" s="135">
        <f t="shared" si="2"/>
        <v>0.44673539518900346</v>
      </c>
    </row>
    <row r="158" spans="1:4" ht="16.5" customHeight="1">
      <c r="A158" s="25" t="s">
        <v>229</v>
      </c>
      <c r="B158" s="26">
        <v>3</v>
      </c>
      <c r="C158" s="26">
        <v>56</v>
      </c>
      <c r="D158" s="135">
        <f t="shared" si="2"/>
        <v>0.05357142857142857</v>
      </c>
    </row>
    <row r="159" spans="1:4" ht="16.5" customHeight="1">
      <c r="A159" s="25" t="s">
        <v>176</v>
      </c>
      <c r="B159" s="26">
        <v>0</v>
      </c>
      <c r="C159" s="26">
        <v>0</v>
      </c>
      <c r="D159" s="135" t="str">
        <f t="shared" si="2"/>
        <v>-</v>
      </c>
    </row>
    <row r="160" spans="1:4" ht="16.5" customHeight="1">
      <c r="A160" s="25" t="s">
        <v>142</v>
      </c>
      <c r="B160" s="26">
        <v>0</v>
      </c>
      <c r="C160" s="26">
        <v>0</v>
      </c>
      <c r="D160" s="135" t="str">
        <f t="shared" si="2"/>
        <v>-</v>
      </c>
    </row>
    <row r="161" spans="1:4" ht="16.5" customHeight="1">
      <c r="A161" s="25" t="s">
        <v>230</v>
      </c>
      <c r="B161" s="26">
        <v>0</v>
      </c>
      <c r="C161" s="26">
        <v>0</v>
      </c>
      <c r="D161" s="135" t="str">
        <f t="shared" si="2"/>
        <v>-</v>
      </c>
    </row>
    <row r="162" spans="1:4" ht="16.5" customHeight="1">
      <c r="A162" s="136" t="s">
        <v>231</v>
      </c>
      <c r="B162" s="26">
        <f>SUM(B163:B174)</f>
        <v>3353</v>
      </c>
      <c r="C162" s="26">
        <f>SUM(C163:C174)</f>
        <v>3994</v>
      </c>
      <c r="D162" s="135">
        <f t="shared" si="2"/>
        <v>0.8395092638958438</v>
      </c>
    </row>
    <row r="163" spans="1:4" ht="16.5" customHeight="1">
      <c r="A163" s="25" t="s">
        <v>133</v>
      </c>
      <c r="B163" s="26">
        <v>1377</v>
      </c>
      <c r="C163" s="26">
        <v>922</v>
      </c>
      <c r="D163" s="135">
        <f t="shared" si="2"/>
        <v>1.4934924078091105</v>
      </c>
    </row>
    <row r="164" spans="1:4" ht="16.5" customHeight="1">
      <c r="A164" s="25" t="s">
        <v>134</v>
      </c>
      <c r="B164" s="26">
        <v>1036</v>
      </c>
      <c r="C164" s="26">
        <v>1179</v>
      </c>
      <c r="D164" s="135">
        <f t="shared" si="2"/>
        <v>0.8787107718405428</v>
      </c>
    </row>
    <row r="165" spans="1:4" ht="16.5" customHeight="1">
      <c r="A165" s="25" t="s">
        <v>135</v>
      </c>
      <c r="B165" s="26">
        <v>0</v>
      </c>
      <c r="C165" s="26">
        <v>0</v>
      </c>
      <c r="D165" s="135" t="str">
        <f t="shared" si="2"/>
        <v>-</v>
      </c>
    </row>
    <row r="166" spans="1:4" ht="16.5" customHeight="1">
      <c r="A166" s="25" t="s">
        <v>232</v>
      </c>
      <c r="B166" s="26">
        <v>0</v>
      </c>
      <c r="C166" s="26">
        <v>0</v>
      </c>
      <c r="D166" s="135" t="str">
        <f t="shared" si="2"/>
        <v>-</v>
      </c>
    </row>
    <row r="167" spans="1:4" ht="16.5" customHeight="1">
      <c r="A167" s="25" t="s">
        <v>233</v>
      </c>
      <c r="B167" s="26">
        <v>0</v>
      </c>
      <c r="C167" s="26">
        <v>0</v>
      </c>
      <c r="D167" s="135" t="str">
        <f t="shared" si="2"/>
        <v>-</v>
      </c>
    </row>
    <row r="168" spans="1:4" ht="16.5" customHeight="1">
      <c r="A168" s="25" t="s">
        <v>234</v>
      </c>
      <c r="B168" s="26">
        <v>501</v>
      </c>
      <c r="C168" s="26">
        <v>791</v>
      </c>
      <c r="D168" s="135">
        <f t="shared" si="2"/>
        <v>0.6333754740834386</v>
      </c>
    </row>
    <row r="169" spans="1:4" ht="16.5" customHeight="1">
      <c r="A169" s="25" t="s">
        <v>235</v>
      </c>
      <c r="B169" s="26">
        <v>50</v>
      </c>
      <c r="C169" s="26">
        <v>25</v>
      </c>
      <c r="D169" s="135">
        <f t="shared" si="2"/>
        <v>2</v>
      </c>
    </row>
    <row r="170" spans="1:4" ht="16.5" customHeight="1">
      <c r="A170" s="25" t="s">
        <v>236</v>
      </c>
      <c r="B170" s="26">
        <v>0</v>
      </c>
      <c r="C170" s="26">
        <v>0</v>
      </c>
      <c r="D170" s="135" t="str">
        <f t="shared" si="2"/>
        <v>-</v>
      </c>
    </row>
    <row r="171" spans="1:4" ht="16.5" customHeight="1">
      <c r="A171" s="25" t="s">
        <v>237</v>
      </c>
      <c r="B171" s="26">
        <v>10</v>
      </c>
      <c r="C171" s="26">
        <v>20</v>
      </c>
      <c r="D171" s="135">
        <f t="shared" si="2"/>
        <v>0.5</v>
      </c>
    </row>
    <row r="172" spans="1:4" ht="16.5" customHeight="1">
      <c r="A172" s="25" t="s">
        <v>176</v>
      </c>
      <c r="B172" s="26">
        <v>0</v>
      </c>
      <c r="C172" s="26">
        <v>0</v>
      </c>
      <c r="D172" s="135" t="str">
        <f t="shared" si="2"/>
        <v>-</v>
      </c>
    </row>
    <row r="173" spans="1:4" ht="16.5" customHeight="1">
      <c r="A173" s="25" t="s">
        <v>142</v>
      </c>
      <c r="B173" s="26">
        <v>0</v>
      </c>
      <c r="C173" s="26">
        <v>0</v>
      </c>
      <c r="D173" s="135" t="str">
        <f t="shared" si="2"/>
        <v>-</v>
      </c>
    </row>
    <row r="174" spans="1:4" ht="16.5" customHeight="1">
      <c r="A174" s="25" t="s">
        <v>238</v>
      </c>
      <c r="B174" s="26">
        <v>379</v>
      </c>
      <c r="C174" s="26">
        <v>1057</v>
      </c>
      <c r="D174" s="135">
        <f t="shared" si="2"/>
        <v>0.35856196783349104</v>
      </c>
    </row>
    <row r="175" spans="1:4" ht="16.5" customHeight="1">
      <c r="A175" s="136" t="s">
        <v>239</v>
      </c>
      <c r="B175" s="26">
        <f>SUM(B176:B181)</f>
        <v>3</v>
      </c>
      <c r="C175" s="26">
        <f>SUM(C176:C181)</f>
        <v>5</v>
      </c>
      <c r="D175" s="135">
        <f t="shared" si="2"/>
        <v>0.6</v>
      </c>
    </row>
    <row r="176" spans="1:4" ht="16.5" customHeight="1">
      <c r="A176" s="25" t="s">
        <v>133</v>
      </c>
      <c r="B176" s="26">
        <v>0</v>
      </c>
      <c r="C176" s="26">
        <v>0</v>
      </c>
      <c r="D176" s="135" t="str">
        <f t="shared" si="2"/>
        <v>-</v>
      </c>
    </row>
    <row r="177" spans="1:4" ht="16.5" customHeight="1">
      <c r="A177" s="25" t="s">
        <v>134</v>
      </c>
      <c r="B177" s="26">
        <v>0</v>
      </c>
      <c r="C177" s="26">
        <v>0</v>
      </c>
      <c r="D177" s="135" t="str">
        <f t="shared" si="2"/>
        <v>-</v>
      </c>
    </row>
    <row r="178" spans="1:4" ht="16.5" customHeight="1">
      <c r="A178" s="25" t="s">
        <v>135</v>
      </c>
      <c r="B178" s="26">
        <v>0</v>
      </c>
      <c r="C178" s="26">
        <v>0</v>
      </c>
      <c r="D178" s="135" t="str">
        <f t="shared" si="2"/>
        <v>-</v>
      </c>
    </row>
    <row r="179" spans="1:4" ht="16.5" customHeight="1">
      <c r="A179" s="25" t="s">
        <v>240</v>
      </c>
      <c r="B179" s="26">
        <v>3</v>
      </c>
      <c r="C179" s="26">
        <v>5</v>
      </c>
      <c r="D179" s="135">
        <f t="shared" si="2"/>
        <v>0.6</v>
      </c>
    </row>
    <row r="180" spans="1:4" ht="16.5" customHeight="1">
      <c r="A180" s="25" t="s">
        <v>142</v>
      </c>
      <c r="B180" s="26">
        <v>0</v>
      </c>
      <c r="C180" s="26">
        <v>0</v>
      </c>
      <c r="D180" s="135" t="str">
        <f t="shared" si="2"/>
        <v>-</v>
      </c>
    </row>
    <row r="181" spans="1:4" ht="16.5" customHeight="1">
      <c r="A181" s="25" t="s">
        <v>241</v>
      </c>
      <c r="B181" s="26">
        <v>0</v>
      </c>
      <c r="C181" s="26">
        <v>0</v>
      </c>
      <c r="D181" s="135" t="str">
        <f t="shared" si="2"/>
        <v>-</v>
      </c>
    </row>
    <row r="182" spans="1:4" ht="16.5" customHeight="1">
      <c r="A182" s="136" t="s">
        <v>242</v>
      </c>
      <c r="B182" s="26">
        <f>SUM(B183:B188)</f>
        <v>14</v>
      </c>
      <c r="C182" s="26">
        <f>SUM(C183:C188)</f>
        <v>15</v>
      </c>
      <c r="D182" s="135">
        <f t="shared" si="2"/>
        <v>0.9333333333333333</v>
      </c>
    </row>
    <row r="183" spans="1:4" ht="16.5" customHeight="1">
      <c r="A183" s="25" t="s">
        <v>133</v>
      </c>
      <c r="B183" s="26">
        <v>0</v>
      </c>
      <c r="C183" s="26">
        <v>0</v>
      </c>
      <c r="D183" s="135" t="str">
        <f t="shared" si="2"/>
        <v>-</v>
      </c>
    </row>
    <row r="184" spans="1:4" ht="16.5" customHeight="1">
      <c r="A184" s="25" t="s">
        <v>134</v>
      </c>
      <c r="B184" s="26">
        <v>4</v>
      </c>
      <c r="C184" s="26">
        <v>5</v>
      </c>
      <c r="D184" s="135">
        <f t="shared" si="2"/>
        <v>0.8</v>
      </c>
    </row>
    <row r="185" spans="1:4" ht="16.5" customHeight="1">
      <c r="A185" s="25" t="s">
        <v>135</v>
      </c>
      <c r="B185" s="26">
        <v>0</v>
      </c>
      <c r="C185" s="26">
        <v>0</v>
      </c>
      <c r="D185" s="135" t="str">
        <f t="shared" si="2"/>
        <v>-</v>
      </c>
    </row>
    <row r="186" spans="1:4" ht="16.5" customHeight="1">
      <c r="A186" s="25" t="s">
        <v>243</v>
      </c>
      <c r="B186" s="26">
        <v>10</v>
      </c>
      <c r="C186" s="26">
        <v>10</v>
      </c>
      <c r="D186" s="135">
        <f t="shared" si="2"/>
        <v>1</v>
      </c>
    </row>
    <row r="187" spans="1:4" ht="16.5" customHeight="1">
      <c r="A187" s="25" t="s">
        <v>142</v>
      </c>
      <c r="B187" s="26">
        <v>0</v>
      </c>
      <c r="C187" s="26">
        <v>0</v>
      </c>
      <c r="D187" s="135" t="str">
        <f t="shared" si="2"/>
        <v>-</v>
      </c>
    </row>
    <row r="188" spans="1:4" ht="16.5" customHeight="1">
      <c r="A188" s="25" t="s">
        <v>244</v>
      </c>
      <c r="B188" s="26">
        <v>0</v>
      </c>
      <c r="C188" s="26">
        <v>0</v>
      </c>
      <c r="D188" s="135" t="str">
        <f t="shared" si="2"/>
        <v>-</v>
      </c>
    </row>
    <row r="189" spans="1:4" ht="16.5" customHeight="1">
      <c r="A189" s="136" t="s">
        <v>245</v>
      </c>
      <c r="B189" s="26">
        <f>SUM(B190:B197)</f>
        <v>10</v>
      </c>
      <c r="C189" s="26">
        <f>SUM(C190:C197)</f>
        <v>43</v>
      </c>
      <c r="D189" s="135">
        <f t="shared" si="2"/>
        <v>0.23255813953488372</v>
      </c>
    </row>
    <row r="190" spans="1:4" ht="16.5" customHeight="1">
      <c r="A190" s="25" t="s">
        <v>133</v>
      </c>
      <c r="B190" s="26">
        <v>0</v>
      </c>
      <c r="C190" s="26">
        <v>0</v>
      </c>
      <c r="D190" s="135" t="str">
        <f t="shared" si="2"/>
        <v>-</v>
      </c>
    </row>
    <row r="191" spans="1:4" ht="16.5" customHeight="1">
      <c r="A191" s="25" t="s">
        <v>134</v>
      </c>
      <c r="B191" s="26">
        <v>7</v>
      </c>
      <c r="C191" s="26">
        <v>34</v>
      </c>
      <c r="D191" s="135">
        <f t="shared" si="2"/>
        <v>0.20588235294117646</v>
      </c>
    </row>
    <row r="192" spans="1:4" ht="16.5" customHeight="1">
      <c r="A192" s="25" t="s">
        <v>135</v>
      </c>
      <c r="B192" s="26">
        <v>0</v>
      </c>
      <c r="C192" s="26">
        <v>0</v>
      </c>
      <c r="D192" s="135" t="str">
        <f t="shared" si="2"/>
        <v>-</v>
      </c>
    </row>
    <row r="193" spans="1:4" ht="16.5" customHeight="1">
      <c r="A193" s="25" t="s">
        <v>246</v>
      </c>
      <c r="B193" s="26">
        <v>0</v>
      </c>
      <c r="C193" s="26">
        <v>0</v>
      </c>
      <c r="D193" s="135" t="str">
        <f t="shared" si="2"/>
        <v>-</v>
      </c>
    </row>
    <row r="194" spans="1:4" ht="16.5" customHeight="1">
      <c r="A194" s="25" t="s">
        <v>247</v>
      </c>
      <c r="B194" s="26">
        <v>0</v>
      </c>
      <c r="C194" s="26">
        <v>0</v>
      </c>
      <c r="D194" s="135" t="str">
        <f t="shared" si="2"/>
        <v>-</v>
      </c>
    </row>
    <row r="195" spans="1:4" ht="16.5" customHeight="1">
      <c r="A195" s="25" t="s">
        <v>248</v>
      </c>
      <c r="B195" s="26">
        <v>3</v>
      </c>
      <c r="C195" s="26">
        <v>9</v>
      </c>
      <c r="D195" s="135">
        <f t="shared" si="2"/>
        <v>0.3333333333333333</v>
      </c>
    </row>
    <row r="196" spans="1:4" ht="16.5" customHeight="1">
      <c r="A196" s="25" t="s">
        <v>142</v>
      </c>
      <c r="B196" s="26">
        <v>0</v>
      </c>
      <c r="C196" s="26">
        <v>0</v>
      </c>
      <c r="D196" s="135" t="str">
        <f t="shared" si="2"/>
        <v>-</v>
      </c>
    </row>
    <row r="197" spans="1:4" ht="16.5" customHeight="1">
      <c r="A197" s="25" t="s">
        <v>249</v>
      </c>
      <c r="B197" s="26">
        <v>0</v>
      </c>
      <c r="C197" s="26">
        <v>0</v>
      </c>
      <c r="D197" s="135" t="str">
        <f aca="true" t="shared" si="3" ref="D197:D260">IF(C197=0,"-",B197/C197)</f>
        <v>-</v>
      </c>
    </row>
    <row r="198" spans="1:4" ht="16.5" customHeight="1">
      <c r="A198" s="136" t="s">
        <v>250</v>
      </c>
      <c r="B198" s="26">
        <f>SUM(B199:B203)</f>
        <v>448</v>
      </c>
      <c r="C198" s="26">
        <f>SUM(C199:C203)</f>
        <v>410</v>
      </c>
      <c r="D198" s="135">
        <f t="shared" si="3"/>
        <v>1.0926829268292684</v>
      </c>
    </row>
    <row r="199" spans="1:4" ht="16.5" customHeight="1">
      <c r="A199" s="25" t="s">
        <v>133</v>
      </c>
      <c r="B199" s="26">
        <v>0</v>
      </c>
      <c r="C199" s="26">
        <v>0</v>
      </c>
      <c r="D199" s="135" t="str">
        <f t="shared" si="3"/>
        <v>-</v>
      </c>
    </row>
    <row r="200" spans="1:4" ht="16.5" customHeight="1">
      <c r="A200" s="25" t="s">
        <v>134</v>
      </c>
      <c r="B200" s="26">
        <v>106</v>
      </c>
      <c r="C200" s="26">
        <v>63</v>
      </c>
      <c r="D200" s="135">
        <f t="shared" si="3"/>
        <v>1.6825396825396826</v>
      </c>
    </row>
    <row r="201" spans="1:4" ht="16.5" customHeight="1">
      <c r="A201" s="25" t="s">
        <v>135</v>
      </c>
      <c r="B201" s="26">
        <v>90</v>
      </c>
      <c r="C201" s="26">
        <v>0</v>
      </c>
      <c r="D201" s="135" t="str">
        <f t="shared" si="3"/>
        <v>-</v>
      </c>
    </row>
    <row r="202" spans="1:4" ht="16.5" customHeight="1">
      <c r="A202" s="25" t="s">
        <v>251</v>
      </c>
      <c r="B202" s="26">
        <v>252</v>
      </c>
      <c r="C202" s="26">
        <v>272</v>
      </c>
      <c r="D202" s="135">
        <f t="shared" si="3"/>
        <v>0.9264705882352942</v>
      </c>
    </row>
    <row r="203" spans="1:4" ht="16.5" customHeight="1">
      <c r="A203" s="25" t="s">
        <v>252</v>
      </c>
      <c r="B203" s="26">
        <v>0</v>
      </c>
      <c r="C203" s="26">
        <v>75</v>
      </c>
      <c r="D203" s="135">
        <f t="shared" si="3"/>
        <v>0</v>
      </c>
    </row>
    <row r="204" spans="1:4" ht="16.5" customHeight="1">
      <c r="A204" s="136" t="s">
        <v>253</v>
      </c>
      <c r="B204" s="26">
        <f>SUM(B205:B210)</f>
        <v>995</v>
      </c>
      <c r="C204" s="26">
        <f>SUM(C205:C210)</f>
        <v>1094</v>
      </c>
      <c r="D204" s="135">
        <f t="shared" si="3"/>
        <v>0.9095063985374772</v>
      </c>
    </row>
    <row r="205" spans="1:4" ht="16.5" customHeight="1">
      <c r="A205" s="25" t="s">
        <v>133</v>
      </c>
      <c r="B205" s="26">
        <v>505</v>
      </c>
      <c r="C205" s="26">
        <v>497</v>
      </c>
      <c r="D205" s="135">
        <f t="shared" si="3"/>
        <v>1.0160965794768613</v>
      </c>
    </row>
    <row r="206" spans="1:4" ht="16.5" customHeight="1">
      <c r="A206" s="25" t="s">
        <v>134</v>
      </c>
      <c r="B206" s="26">
        <v>354</v>
      </c>
      <c r="C206" s="26">
        <v>457</v>
      </c>
      <c r="D206" s="135">
        <f t="shared" si="3"/>
        <v>0.774617067833698</v>
      </c>
    </row>
    <row r="207" spans="1:4" ht="16.5" customHeight="1">
      <c r="A207" s="25" t="s">
        <v>135</v>
      </c>
      <c r="B207" s="26">
        <v>0</v>
      </c>
      <c r="C207" s="26">
        <v>0</v>
      </c>
      <c r="D207" s="135" t="str">
        <f t="shared" si="3"/>
        <v>-</v>
      </c>
    </row>
    <row r="208" spans="1:4" ht="16.5" customHeight="1">
      <c r="A208" s="25" t="s">
        <v>147</v>
      </c>
      <c r="B208" s="26">
        <v>136</v>
      </c>
      <c r="C208" s="26">
        <v>136</v>
      </c>
      <c r="D208" s="135">
        <f t="shared" si="3"/>
        <v>1</v>
      </c>
    </row>
    <row r="209" spans="1:4" ht="16.5" customHeight="1">
      <c r="A209" s="25" t="s">
        <v>142</v>
      </c>
      <c r="B209" s="26">
        <v>0</v>
      </c>
      <c r="C209" s="26">
        <v>0</v>
      </c>
      <c r="D209" s="135" t="str">
        <f t="shared" si="3"/>
        <v>-</v>
      </c>
    </row>
    <row r="210" spans="1:4" ht="16.5" customHeight="1">
      <c r="A210" s="25" t="s">
        <v>254</v>
      </c>
      <c r="B210" s="26">
        <v>0</v>
      </c>
      <c r="C210" s="26">
        <v>4</v>
      </c>
      <c r="D210" s="135">
        <f t="shared" si="3"/>
        <v>0</v>
      </c>
    </row>
    <row r="211" spans="1:4" ht="16.5" customHeight="1">
      <c r="A211" s="136" t="s">
        <v>255</v>
      </c>
      <c r="B211" s="26">
        <f>SUM(B212:B218)</f>
        <v>1568</v>
      </c>
      <c r="C211" s="26">
        <f>SUM(C212:C218)</f>
        <v>1027</v>
      </c>
      <c r="D211" s="135">
        <f t="shared" si="3"/>
        <v>1.5267770204479065</v>
      </c>
    </row>
    <row r="212" spans="1:4" ht="16.5" customHeight="1">
      <c r="A212" s="25" t="s">
        <v>133</v>
      </c>
      <c r="B212" s="26">
        <v>551</v>
      </c>
      <c r="C212" s="26">
        <v>496</v>
      </c>
      <c r="D212" s="135">
        <f t="shared" si="3"/>
        <v>1.1108870967741935</v>
      </c>
    </row>
    <row r="213" spans="1:4" ht="16.5" customHeight="1">
      <c r="A213" s="25" t="s">
        <v>134</v>
      </c>
      <c r="B213" s="26">
        <v>358</v>
      </c>
      <c r="C213" s="26">
        <v>271</v>
      </c>
      <c r="D213" s="135">
        <f t="shared" si="3"/>
        <v>1.3210332103321034</v>
      </c>
    </row>
    <row r="214" spans="1:4" ht="16.5" customHeight="1">
      <c r="A214" s="25" t="s">
        <v>135</v>
      </c>
      <c r="B214" s="26">
        <v>0</v>
      </c>
      <c r="C214" s="26">
        <v>0</v>
      </c>
      <c r="D214" s="135" t="str">
        <f t="shared" si="3"/>
        <v>-</v>
      </c>
    </row>
    <row r="215" spans="1:4" ht="16.5" customHeight="1">
      <c r="A215" s="25" t="s">
        <v>256</v>
      </c>
      <c r="B215" s="26">
        <v>0</v>
      </c>
      <c r="C215" s="26">
        <v>0</v>
      </c>
      <c r="D215" s="135" t="str">
        <f t="shared" si="3"/>
        <v>-</v>
      </c>
    </row>
    <row r="216" spans="1:4" ht="16.5" customHeight="1">
      <c r="A216" s="25" t="s">
        <v>257</v>
      </c>
      <c r="B216" s="26">
        <v>0</v>
      </c>
      <c r="C216" s="26">
        <v>0</v>
      </c>
      <c r="D216" s="135" t="str">
        <f t="shared" si="3"/>
        <v>-</v>
      </c>
    </row>
    <row r="217" spans="1:4" ht="16.5" customHeight="1">
      <c r="A217" s="25" t="s">
        <v>142</v>
      </c>
      <c r="B217" s="26">
        <v>0</v>
      </c>
      <c r="C217" s="26">
        <v>0</v>
      </c>
      <c r="D217" s="135" t="str">
        <f t="shared" si="3"/>
        <v>-</v>
      </c>
    </row>
    <row r="218" spans="1:4" ht="16.5" customHeight="1">
      <c r="A218" s="25" t="s">
        <v>258</v>
      </c>
      <c r="B218" s="26">
        <v>659</v>
      </c>
      <c r="C218" s="26">
        <v>260</v>
      </c>
      <c r="D218" s="135">
        <f t="shared" si="3"/>
        <v>2.5346153846153845</v>
      </c>
    </row>
    <row r="219" spans="1:4" ht="16.5" customHeight="1">
      <c r="A219" s="136" t="s">
        <v>259</v>
      </c>
      <c r="B219" s="26">
        <f>SUM(B220:B225)</f>
        <v>9567</v>
      </c>
      <c r="C219" s="26">
        <f>SUM(C220:C225)</f>
        <v>6666</v>
      </c>
      <c r="D219" s="135">
        <f t="shared" si="3"/>
        <v>1.4351935193519352</v>
      </c>
    </row>
    <row r="220" spans="1:4" ht="16.5" customHeight="1">
      <c r="A220" s="25" t="s">
        <v>133</v>
      </c>
      <c r="B220" s="26">
        <v>2964</v>
      </c>
      <c r="C220" s="26">
        <v>2677</v>
      </c>
      <c r="D220" s="135">
        <f t="shared" si="3"/>
        <v>1.1072095629435936</v>
      </c>
    </row>
    <row r="221" spans="1:4" ht="16.5" customHeight="1">
      <c r="A221" s="25" t="s">
        <v>134</v>
      </c>
      <c r="B221" s="26">
        <v>6312</v>
      </c>
      <c r="C221" s="26">
        <v>3410</v>
      </c>
      <c r="D221" s="135">
        <f t="shared" si="3"/>
        <v>1.8510263929618769</v>
      </c>
    </row>
    <row r="222" spans="1:4" ht="16.5" customHeight="1">
      <c r="A222" s="25" t="s">
        <v>135</v>
      </c>
      <c r="B222" s="26">
        <v>0</v>
      </c>
      <c r="C222" s="26">
        <v>18</v>
      </c>
      <c r="D222" s="135">
        <f t="shared" si="3"/>
        <v>0</v>
      </c>
    </row>
    <row r="223" spans="1:4" ht="16.5" customHeight="1">
      <c r="A223" s="25" t="s">
        <v>260</v>
      </c>
      <c r="B223" s="26">
        <v>127</v>
      </c>
      <c r="C223" s="26">
        <v>128</v>
      </c>
      <c r="D223" s="135">
        <f t="shared" si="3"/>
        <v>0.9921875</v>
      </c>
    </row>
    <row r="224" spans="1:4" ht="16.5" customHeight="1">
      <c r="A224" s="25" t="s">
        <v>142</v>
      </c>
      <c r="B224" s="26">
        <v>0</v>
      </c>
      <c r="C224" s="26">
        <v>10</v>
      </c>
      <c r="D224" s="135">
        <f t="shared" si="3"/>
        <v>0</v>
      </c>
    </row>
    <row r="225" spans="1:4" ht="16.5" customHeight="1">
      <c r="A225" s="25" t="s">
        <v>261</v>
      </c>
      <c r="B225" s="26">
        <v>164</v>
      </c>
      <c r="C225" s="26">
        <v>423</v>
      </c>
      <c r="D225" s="135">
        <f t="shared" si="3"/>
        <v>0.3877068557919622</v>
      </c>
    </row>
    <row r="226" spans="1:4" ht="16.5" customHeight="1">
      <c r="A226" s="136" t="s">
        <v>262</v>
      </c>
      <c r="B226" s="26">
        <f>SUM(B227:B231)</f>
        <v>3392</v>
      </c>
      <c r="C226" s="26">
        <f>SUM(C227:C231)</f>
        <v>2475</v>
      </c>
      <c r="D226" s="135">
        <f t="shared" si="3"/>
        <v>1.3705050505050504</v>
      </c>
    </row>
    <row r="227" spans="1:4" ht="16.5" customHeight="1">
      <c r="A227" s="25" t="s">
        <v>133</v>
      </c>
      <c r="B227" s="26">
        <v>589</v>
      </c>
      <c r="C227" s="26">
        <v>555</v>
      </c>
      <c r="D227" s="135">
        <f t="shared" si="3"/>
        <v>1.0612612612612613</v>
      </c>
    </row>
    <row r="228" spans="1:4" ht="16.5" customHeight="1">
      <c r="A228" s="25" t="s">
        <v>134</v>
      </c>
      <c r="B228" s="26">
        <v>2534</v>
      </c>
      <c r="C228" s="26">
        <v>1790</v>
      </c>
      <c r="D228" s="135">
        <f t="shared" si="3"/>
        <v>1.4156424581005587</v>
      </c>
    </row>
    <row r="229" spans="1:4" ht="16.5" customHeight="1">
      <c r="A229" s="25" t="s">
        <v>135</v>
      </c>
      <c r="B229" s="26">
        <v>0</v>
      </c>
      <c r="C229" s="26">
        <v>0</v>
      </c>
      <c r="D229" s="135" t="str">
        <f t="shared" si="3"/>
        <v>-</v>
      </c>
    </row>
    <row r="230" spans="1:4" ht="16.5" customHeight="1">
      <c r="A230" s="25" t="s">
        <v>142</v>
      </c>
      <c r="B230" s="26">
        <v>0</v>
      </c>
      <c r="C230" s="26">
        <v>0</v>
      </c>
      <c r="D230" s="135" t="str">
        <f t="shared" si="3"/>
        <v>-</v>
      </c>
    </row>
    <row r="231" spans="1:4" ht="16.5" customHeight="1">
      <c r="A231" s="25" t="s">
        <v>263</v>
      </c>
      <c r="B231" s="26">
        <v>269</v>
      </c>
      <c r="C231" s="26">
        <v>130</v>
      </c>
      <c r="D231" s="135">
        <f t="shared" si="3"/>
        <v>2.0692307692307694</v>
      </c>
    </row>
    <row r="232" spans="1:4" ht="16.5" customHeight="1">
      <c r="A232" s="136" t="s">
        <v>264</v>
      </c>
      <c r="B232" s="26">
        <f>SUM(B233:B237)</f>
        <v>1979</v>
      </c>
      <c r="C232" s="26">
        <f>SUM(C233:C237)</f>
        <v>1666</v>
      </c>
      <c r="D232" s="135">
        <f t="shared" si="3"/>
        <v>1.187875150060024</v>
      </c>
    </row>
    <row r="233" spans="1:4" ht="16.5" customHeight="1">
      <c r="A233" s="25" t="s">
        <v>133</v>
      </c>
      <c r="B233" s="26">
        <v>698</v>
      </c>
      <c r="C233" s="26">
        <v>706</v>
      </c>
      <c r="D233" s="135">
        <f t="shared" si="3"/>
        <v>0.9886685552407932</v>
      </c>
    </row>
    <row r="234" spans="1:4" ht="16.5" customHeight="1">
      <c r="A234" s="25" t="s">
        <v>134</v>
      </c>
      <c r="B234" s="26">
        <v>353</v>
      </c>
      <c r="C234" s="26">
        <v>107</v>
      </c>
      <c r="D234" s="135">
        <f t="shared" si="3"/>
        <v>3.2990654205607477</v>
      </c>
    </row>
    <row r="235" spans="1:4" ht="16.5" customHeight="1">
      <c r="A235" s="25" t="s">
        <v>135</v>
      </c>
      <c r="B235" s="26">
        <v>0</v>
      </c>
      <c r="C235" s="26">
        <v>10</v>
      </c>
      <c r="D235" s="135">
        <f t="shared" si="3"/>
        <v>0</v>
      </c>
    </row>
    <row r="236" spans="1:4" ht="16.5" customHeight="1">
      <c r="A236" s="25" t="s">
        <v>142</v>
      </c>
      <c r="B236" s="26">
        <v>917</v>
      </c>
      <c r="C236" s="26">
        <v>843</v>
      </c>
      <c r="D236" s="135">
        <f t="shared" si="3"/>
        <v>1.0877817319098457</v>
      </c>
    </row>
    <row r="237" spans="1:4" ht="16.5" customHeight="1">
      <c r="A237" s="25" t="s">
        <v>265</v>
      </c>
      <c r="B237" s="26">
        <v>11</v>
      </c>
      <c r="C237" s="26">
        <v>0</v>
      </c>
      <c r="D237" s="135" t="str">
        <f t="shared" si="3"/>
        <v>-</v>
      </c>
    </row>
    <row r="238" spans="1:4" ht="16.5" customHeight="1">
      <c r="A238" s="136" t="s">
        <v>266</v>
      </c>
      <c r="B238" s="26">
        <f>SUM(B239:B243)</f>
        <v>510</v>
      </c>
      <c r="C238" s="26">
        <f>SUM(C239:C243)</f>
        <v>520</v>
      </c>
      <c r="D238" s="135">
        <f t="shared" si="3"/>
        <v>0.9807692307692307</v>
      </c>
    </row>
    <row r="239" spans="1:4" ht="16.5" customHeight="1">
      <c r="A239" s="25" t="s">
        <v>133</v>
      </c>
      <c r="B239" s="26">
        <v>369</v>
      </c>
      <c r="C239" s="26">
        <v>292</v>
      </c>
      <c r="D239" s="135">
        <f t="shared" si="3"/>
        <v>1.2636986301369864</v>
      </c>
    </row>
    <row r="240" spans="1:4" ht="16.5" customHeight="1">
      <c r="A240" s="25" t="s">
        <v>134</v>
      </c>
      <c r="B240" s="26">
        <v>134</v>
      </c>
      <c r="C240" s="26">
        <v>196</v>
      </c>
      <c r="D240" s="135">
        <f t="shared" si="3"/>
        <v>0.6836734693877551</v>
      </c>
    </row>
    <row r="241" spans="1:4" ht="16.5" customHeight="1">
      <c r="A241" s="25" t="s">
        <v>135</v>
      </c>
      <c r="B241" s="26">
        <v>0</v>
      </c>
      <c r="C241" s="26">
        <v>0</v>
      </c>
      <c r="D241" s="135" t="str">
        <f t="shared" si="3"/>
        <v>-</v>
      </c>
    </row>
    <row r="242" spans="1:4" ht="16.5" customHeight="1">
      <c r="A242" s="25" t="s">
        <v>142</v>
      </c>
      <c r="B242" s="26">
        <v>0</v>
      </c>
      <c r="C242" s="26">
        <v>0</v>
      </c>
      <c r="D242" s="135" t="str">
        <f t="shared" si="3"/>
        <v>-</v>
      </c>
    </row>
    <row r="243" spans="1:4" ht="16.5" customHeight="1">
      <c r="A243" s="25" t="s">
        <v>267</v>
      </c>
      <c r="B243" s="26">
        <v>7</v>
      </c>
      <c r="C243" s="26">
        <v>32</v>
      </c>
      <c r="D243" s="135">
        <f t="shared" si="3"/>
        <v>0.21875</v>
      </c>
    </row>
    <row r="244" spans="1:4" ht="16.5" customHeight="1">
      <c r="A244" s="136" t="s">
        <v>268</v>
      </c>
      <c r="B244" s="26">
        <v>0</v>
      </c>
      <c r="C244" s="26">
        <f>SUM(C245:C249)</f>
        <v>0</v>
      </c>
      <c r="D244" s="135" t="str">
        <f t="shared" si="3"/>
        <v>-</v>
      </c>
    </row>
    <row r="245" spans="1:4" ht="16.5" customHeight="1">
      <c r="A245" s="25" t="s">
        <v>133</v>
      </c>
      <c r="B245" s="26">
        <v>0</v>
      </c>
      <c r="C245" s="26">
        <v>0</v>
      </c>
      <c r="D245" s="135" t="str">
        <f t="shared" si="3"/>
        <v>-</v>
      </c>
    </row>
    <row r="246" spans="1:4" ht="16.5" customHeight="1">
      <c r="A246" s="25" t="s">
        <v>134</v>
      </c>
      <c r="B246" s="26">
        <v>0</v>
      </c>
      <c r="C246" s="26">
        <v>0</v>
      </c>
      <c r="D246" s="135" t="str">
        <f t="shared" si="3"/>
        <v>-</v>
      </c>
    </row>
    <row r="247" spans="1:4" ht="16.5" customHeight="1">
      <c r="A247" s="25" t="s">
        <v>135</v>
      </c>
      <c r="B247" s="26">
        <v>0</v>
      </c>
      <c r="C247" s="26">
        <v>0</v>
      </c>
      <c r="D247" s="135" t="str">
        <f t="shared" si="3"/>
        <v>-</v>
      </c>
    </row>
    <row r="248" spans="1:4" ht="16.5" customHeight="1">
      <c r="A248" s="25" t="s">
        <v>142</v>
      </c>
      <c r="B248" s="26">
        <v>0</v>
      </c>
      <c r="C248" s="26">
        <v>0</v>
      </c>
      <c r="D248" s="135" t="str">
        <f t="shared" si="3"/>
        <v>-</v>
      </c>
    </row>
    <row r="249" spans="1:4" ht="16.5" customHeight="1">
      <c r="A249" s="25" t="s">
        <v>269</v>
      </c>
      <c r="B249" s="26">
        <v>0</v>
      </c>
      <c r="C249" s="26">
        <v>0</v>
      </c>
      <c r="D249" s="135" t="str">
        <f t="shared" si="3"/>
        <v>-</v>
      </c>
    </row>
    <row r="250" spans="1:4" ht="16.5" customHeight="1">
      <c r="A250" s="136" t="s">
        <v>270</v>
      </c>
      <c r="B250" s="26">
        <f>SUM(B251:B255)</f>
        <v>2</v>
      </c>
      <c r="C250" s="26">
        <f>SUM(C251:C255)</f>
        <v>0</v>
      </c>
      <c r="D250" s="135" t="str">
        <f t="shared" si="3"/>
        <v>-</v>
      </c>
    </row>
    <row r="251" spans="1:4" ht="16.5" customHeight="1">
      <c r="A251" s="25" t="s">
        <v>133</v>
      </c>
      <c r="B251" s="26">
        <v>0</v>
      </c>
      <c r="C251" s="26">
        <v>0</v>
      </c>
      <c r="D251" s="135" t="str">
        <f t="shared" si="3"/>
        <v>-</v>
      </c>
    </row>
    <row r="252" spans="1:4" ht="16.5" customHeight="1">
      <c r="A252" s="25" t="s">
        <v>134</v>
      </c>
      <c r="B252" s="26">
        <v>2</v>
      </c>
      <c r="C252" s="26">
        <v>0</v>
      </c>
      <c r="D252" s="135" t="str">
        <f t="shared" si="3"/>
        <v>-</v>
      </c>
    </row>
    <row r="253" spans="1:4" ht="16.5" customHeight="1">
      <c r="A253" s="25" t="s">
        <v>135</v>
      </c>
      <c r="B253" s="26">
        <v>0</v>
      </c>
      <c r="C253" s="26">
        <v>0</v>
      </c>
      <c r="D253" s="135" t="str">
        <f t="shared" si="3"/>
        <v>-</v>
      </c>
    </row>
    <row r="254" spans="1:4" ht="16.5" customHeight="1">
      <c r="A254" s="25" t="s">
        <v>142</v>
      </c>
      <c r="B254" s="26">
        <v>0</v>
      </c>
      <c r="C254" s="26">
        <v>0</v>
      </c>
      <c r="D254" s="135" t="str">
        <f t="shared" si="3"/>
        <v>-</v>
      </c>
    </row>
    <row r="255" spans="1:4" ht="16.5" customHeight="1">
      <c r="A255" s="25" t="s">
        <v>271</v>
      </c>
      <c r="B255" s="26">
        <v>0</v>
      </c>
      <c r="C255" s="26">
        <v>0</v>
      </c>
      <c r="D255" s="135" t="str">
        <f t="shared" si="3"/>
        <v>-</v>
      </c>
    </row>
    <row r="256" spans="1:4" ht="16.5" customHeight="1">
      <c r="A256" s="136" t="s">
        <v>272</v>
      </c>
      <c r="B256" s="26">
        <f>SUM(B257:B258)</f>
        <v>4107</v>
      </c>
      <c r="C256" s="26">
        <f>SUM(C257:C258)</f>
        <v>1222</v>
      </c>
      <c r="D256" s="135">
        <f t="shared" si="3"/>
        <v>3.3608837970540097</v>
      </c>
    </row>
    <row r="257" spans="1:4" ht="16.5" customHeight="1">
      <c r="A257" s="25" t="s">
        <v>273</v>
      </c>
      <c r="B257" s="26">
        <v>0</v>
      </c>
      <c r="C257" s="26">
        <v>0</v>
      </c>
      <c r="D257" s="135" t="str">
        <f t="shared" si="3"/>
        <v>-</v>
      </c>
    </row>
    <row r="258" spans="1:4" ht="16.5" customHeight="1">
      <c r="A258" s="25" t="s">
        <v>274</v>
      </c>
      <c r="B258" s="26">
        <v>4107</v>
      </c>
      <c r="C258" s="26">
        <v>1222</v>
      </c>
      <c r="D258" s="135">
        <f t="shared" si="3"/>
        <v>3.3608837970540097</v>
      </c>
    </row>
    <row r="259" spans="1:4" ht="16.5" customHeight="1">
      <c r="A259" s="136" t="s">
        <v>275</v>
      </c>
      <c r="B259" s="26"/>
      <c r="C259" s="26">
        <f>SUM(C260,C267,C270,C277,C283,C287,C289,C294)</f>
        <v>0</v>
      </c>
      <c r="D259" s="135" t="str">
        <f t="shared" si="3"/>
        <v>-</v>
      </c>
    </row>
    <row r="260" spans="1:4" ht="16.5" customHeight="1">
      <c r="A260" s="136" t="s">
        <v>276</v>
      </c>
      <c r="B260" s="26"/>
      <c r="C260" s="26">
        <f>SUM(C261:C266)</f>
        <v>0</v>
      </c>
      <c r="D260" s="135" t="str">
        <f t="shared" si="3"/>
        <v>-</v>
      </c>
    </row>
    <row r="261" spans="1:4" ht="16.5" customHeight="1">
      <c r="A261" s="25" t="s">
        <v>133</v>
      </c>
      <c r="B261" s="26"/>
      <c r="C261" s="26">
        <v>0</v>
      </c>
      <c r="D261" s="135" t="str">
        <f aca="true" t="shared" si="4" ref="D261:D324">IF(C261=0,"-",B261/C261)</f>
        <v>-</v>
      </c>
    </row>
    <row r="262" spans="1:4" ht="16.5" customHeight="1">
      <c r="A262" s="25" t="s">
        <v>134</v>
      </c>
      <c r="B262" s="26"/>
      <c r="C262" s="26">
        <v>0</v>
      </c>
      <c r="D262" s="135" t="str">
        <f t="shared" si="4"/>
        <v>-</v>
      </c>
    </row>
    <row r="263" spans="1:4" ht="16.5" customHeight="1">
      <c r="A263" s="25" t="s">
        <v>135</v>
      </c>
      <c r="B263" s="26"/>
      <c r="C263" s="26">
        <v>0</v>
      </c>
      <c r="D263" s="135" t="str">
        <f t="shared" si="4"/>
        <v>-</v>
      </c>
    </row>
    <row r="264" spans="1:4" ht="16.5" customHeight="1">
      <c r="A264" s="25" t="s">
        <v>260</v>
      </c>
      <c r="B264" s="26"/>
      <c r="C264" s="26">
        <v>0</v>
      </c>
      <c r="D264" s="135" t="str">
        <f t="shared" si="4"/>
        <v>-</v>
      </c>
    </row>
    <row r="265" spans="1:4" ht="16.5" customHeight="1">
      <c r="A265" s="25" t="s">
        <v>142</v>
      </c>
      <c r="B265" s="26"/>
      <c r="C265" s="26">
        <v>0</v>
      </c>
      <c r="D265" s="135" t="str">
        <f t="shared" si="4"/>
        <v>-</v>
      </c>
    </row>
    <row r="266" spans="1:4" ht="16.5" customHeight="1">
      <c r="A266" s="25" t="s">
        <v>277</v>
      </c>
      <c r="B266" s="26"/>
      <c r="C266" s="26">
        <v>0</v>
      </c>
      <c r="D266" s="135" t="str">
        <f t="shared" si="4"/>
        <v>-</v>
      </c>
    </row>
    <row r="267" spans="1:4" ht="16.5" customHeight="1">
      <c r="A267" s="136" t="s">
        <v>278</v>
      </c>
      <c r="B267" s="26"/>
      <c r="C267" s="26">
        <f>SUM(C268:C269)</f>
        <v>0</v>
      </c>
      <c r="D267" s="135" t="str">
        <f t="shared" si="4"/>
        <v>-</v>
      </c>
    </row>
    <row r="268" spans="1:4" ht="16.5" customHeight="1">
      <c r="A268" s="25" t="s">
        <v>279</v>
      </c>
      <c r="B268" s="26"/>
      <c r="C268" s="26">
        <v>0</v>
      </c>
      <c r="D268" s="135" t="str">
        <f t="shared" si="4"/>
        <v>-</v>
      </c>
    </row>
    <row r="269" spans="1:4" ht="16.5" customHeight="1">
      <c r="A269" s="25" t="s">
        <v>280</v>
      </c>
      <c r="B269" s="26"/>
      <c r="C269" s="26">
        <v>0</v>
      </c>
      <c r="D269" s="135" t="str">
        <f t="shared" si="4"/>
        <v>-</v>
      </c>
    </row>
    <row r="270" spans="1:4" ht="16.5" customHeight="1">
      <c r="A270" s="136" t="s">
        <v>281</v>
      </c>
      <c r="B270" s="26"/>
      <c r="C270" s="26">
        <f>SUM(C271:C276)</f>
        <v>0</v>
      </c>
      <c r="D270" s="135" t="str">
        <f t="shared" si="4"/>
        <v>-</v>
      </c>
    </row>
    <row r="271" spans="1:4" ht="16.5" customHeight="1">
      <c r="A271" s="25" t="s">
        <v>282</v>
      </c>
      <c r="B271" s="26"/>
      <c r="C271" s="26">
        <v>0</v>
      </c>
      <c r="D271" s="135" t="str">
        <f t="shared" si="4"/>
        <v>-</v>
      </c>
    </row>
    <row r="272" spans="1:4" ht="16.5" customHeight="1">
      <c r="A272" s="25" t="s">
        <v>283</v>
      </c>
      <c r="B272" s="26"/>
      <c r="C272" s="26">
        <v>0</v>
      </c>
      <c r="D272" s="135" t="str">
        <f t="shared" si="4"/>
        <v>-</v>
      </c>
    </row>
    <row r="273" spans="1:4" ht="16.5" customHeight="1">
      <c r="A273" s="25" t="s">
        <v>284</v>
      </c>
      <c r="B273" s="26"/>
      <c r="C273" s="26">
        <v>0</v>
      </c>
      <c r="D273" s="135" t="str">
        <f t="shared" si="4"/>
        <v>-</v>
      </c>
    </row>
    <row r="274" spans="1:4" ht="16.5" customHeight="1">
      <c r="A274" s="25" t="s">
        <v>285</v>
      </c>
      <c r="B274" s="26"/>
      <c r="C274" s="26">
        <v>0</v>
      </c>
      <c r="D274" s="135" t="str">
        <f t="shared" si="4"/>
        <v>-</v>
      </c>
    </row>
    <row r="275" spans="1:4" ht="16.5" customHeight="1">
      <c r="A275" s="25" t="s">
        <v>286</v>
      </c>
      <c r="B275" s="26"/>
      <c r="C275" s="26">
        <v>0</v>
      </c>
      <c r="D275" s="135" t="str">
        <f t="shared" si="4"/>
        <v>-</v>
      </c>
    </row>
    <row r="276" spans="1:4" ht="16.5" customHeight="1">
      <c r="A276" s="25" t="s">
        <v>287</v>
      </c>
      <c r="B276" s="26"/>
      <c r="C276" s="26">
        <v>0</v>
      </c>
      <c r="D276" s="135" t="str">
        <f t="shared" si="4"/>
        <v>-</v>
      </c>
    </row>
    <row r="277" spans="1:4" ht="16.5" customHeight="1">
      <c r="A277" s="136" t="s">
        <v>288</v>
      </c>
      <c r="B277" s="26"/>
      <c r="C277" s="26">
        <f>SUM(C278:C282)</f>
        <v>0</v>
      </c>
      <c r="D277" s="135" t="str">
        <f t="shared" si="4"/>
        <v>-</v>
      </c>
    </row>
    <row r="278" spans="1:4" ht="16.5" customHeight="1">
      <c r="A278" s="25" t="s">
        <v>289</v>
      </c>
      <c r="B278" s="26"/>
      <c r="C278" s="26">
        <v>0</v>
      </c>
      <c r="D278" s="135" t="str">
        <f t="shared" si="4"/>
        <v>-</v>
      </c>
    </row>
    <row r="279" spans="1:4" ht="16.5" customHeight="1">
      <c r="A279" s="25" t="s">
        <v>290</v>
      </c>
      <c r="B279" s="26"/>
      <c r="C279" s="26">
        <v>0</v>
      </c>
      <c r="D279" s="135" t="str">
        <f t="shared" si="4"/>
        <v>-</v>
      </c>
    </row>
    <row r="280" spans="1:4" ht="16.5" customHeight="1">
      <c r="A280" s="25" t="s">
        <v>291</v>
      </c>
      <c r="B280" s="26"/>
      <c r="C280" s="26">
        <v>0</v>
      </c>
      <c r="D280" s="135" t="str">
        <f t="shared" si="4"/>
        <v>-</v>
      </c>
    </row>
    <row r="281" spans="1:4" ht="16.5" customHeight="1">
      <c r="A281" s="25" t="s">
        <v>292</v>
      </c>
      <c r="B281" s="26"/>
      <c r="C281" s="26">
        <v>0</v>
      </c>
      <c r="D281" s="135" t="str">
        <f t="shared" si="4"/>
        <v>-</v>
      </c>
    </row>
    <row r="282" spans="1:4" ht="16.5" customHeight="1">
      <c r="A282" s="25" t="s">
        <v>293</v>
      </c>
      <c r="B282" s="26"/>
      <c r="C282" s="26">
        <v>0</v>
      </c>
      <c r="D282" s="135" t="str">
        <f t="shared" si="4"/>
        <v>-</v>
      </c>
    </row>
    <row r="283" spans="1:4" ht="16.5" customHeight="1">
      <c r="A283" s="136" t="s">
        <v>294</v>
      </c>
      <c r="B283" s="26"/>
      <c r="C283" s="26">
        <f>SUM(C284:C286)</f>
        <v>0</v>
      </c>
      <c r="D283" s="135" t="str">
        <f t="shared" si="4"/>
        <v>-</v>
      </c>
    </row>
    <row r="284" spans="1:4" ht="16.5" customHeight="1">
      <c r="A284" s="25" t="s">
        <v>295</v>
      </c>
      <c r="B284" s="26"/>
      <c r="C284" s="26">
        <v>0</v>
      </c>
      <c r="D284" s="135" t="str">
        <f t="shared" si="4"/>
        <v>-</v>
      </c>
    </row>
    <row r="285" spans="1:4" ht="16.5" customHeight="1">
      <c r="A285" s="25" t="s">
        <v>296</v>
      </c>
      <c r="B285" s="26"/>
      <c r="C285" s="26">
        <v>0</v>
      </c>
      <c r="D285" s="135" t="str">
        <f t="shared" si="4"/>
        <v>-</v>
      </c>
    </row>
    <row r="286" spans="1:4" ht="16.5" customHeight="1">
      <c r="A286" s="25" t="s">
        <v>297</v>
      </c>
      <c r="B286" s="26"/>
      <c r="C286" s="26">
        <v>0</v>
      </c>
      <c r="D286" s="135" t="str">
        <f t="shared" si="4"/>
        <v>-</v>
      </c>
    </row>
    <row r="287" spans="1:4" ht="16.5" customHeight="1">
      <c r="A287" s="136" t="s">
        <v>298</v>
      </c>
      <c r="B287" s="26"/>
      <c r="C287" s="26">
        <f>C288</f>
        <v>0</v>
      </c>
      <c r="D287" s="135" t="str">
        <f t="shared" si="4"/>
        <v>-</v>
      </c>
    </row>
    <row r="288" spans="1:4" ht="16.5" customHeight="1">
      <c r="A288" s="25" t="s">
        <v>299</v>
      </c>
      <c r="B288" s="26"/>
      <c r="C288" s="26">
        <v>0</v>
      </c>
      <c r="D288" s="135" t="str">
        <f t="shared" si="4"/>
        <v>-</v>
      </c>
    </row>
    <row r="289" spans="1:4" ht="16.5" customHeight="1">
      <c r="A289" s="136" t="s">
        <v>300</v>
      </c>
      <c r="B289" s="26"/>
      <c r="C289" s="26">
        <f>SUM(C290:C293)</f>
        <v>0</v>
      </c>
      <c r="D289" s="135" t="str">
        <f t="shared" si="4"/>
        <v>-</v>
      </c>
    </row>
    <row r="290" spans="1:4" ht="16.5" customHeight="1">
      <c r="A290" s="25" t="s">
        <v>301</v>
      </c>
      <c r="B290" s="26"/>
      <c r="C290" s="26">
        <v>0</v>
      </c>
      <c r="D290" s="135" t="str">
        <f t="shared" si="4"/>
        <v>-</v>
      </c>
    </row>
    <row r="291" spans="1:4" ht="16.5" customHeight="1">
      <c r="A291" s="25" t="s">
        <v>302</v>
      </c>
      <c r="B291" s="26"/>
      <c r="C291" s="26">
        <v>0</v>
      </c>
      <c r="D291" s="135" t="str">
        <f t="shared" si="4"/>
        <v>-</v>
      </c>
    </row>
    <row r="292" spans="1:4" ht="16.5" customHeight="1">
      <c r="A292" s="25" t="s">
        <v>303</v>
      </c>
      <c r="B292" s="26"/>
      <c r="C292" s="26">
        <v>0</v>
      </c>
      <c r="D292" s="135" t="str">
        <f t="shared" si="4"/>
        <v>-</v>
      </c>
    </row>
    <row r="293" spans="1:4" ht="16.5" customHeight="1">
      <c r="A293" s="25" t="s">
        <v>304</v>
      </c>
      <c r="B293" s="26"/>
      <c r="C293" s="26">
        <v>0</v>
      </c>
      <c r="D293" s="135" t="str">
        <f t="shared" si="4"/>
        <v>-</v>
      </c>
    </row>
    <row r="294" spans="1:4" ht="16.5" customHeight="1">
      <c r="A294" s="136" t="s">
        <v>305</v>
      </c>
      <c r="B294" s="26"/>
      <c r="C294" s="26">
        <f>C295</f>
        <v>0</v>
      </c>
      <c r="D294" s="135" t="str">
        <f t="shared" si="4"/>
        <v>-</v>
      </c>
    </row>
    <row r="295" spans="1:4" ht="16.5" customHeight="1">
      <c r="A295" s="25" t="s">
        <v>306</v>
      </c>
      <c r="B295" s="26"/>
      <c r="C295" s="26">
        <v>0</v>
      </c>
      <c r="D295" s="135" t="str">
        <f t="shared" si="4"/>
        <v>-</v>
      </c>
    </row>
    <row r="296" spans="1:4" ht="16.5" customHeight="1">
      <c r="A296" s="136" t="s">
        <v>307</v>
      </c>
      <c r="B296" s="26">
        <f>SUM(B297,B299,B301,B303,B313)</f>
        <v>2823</v>
      </c>
      <c r="C296" s="26">
        <f>SUM(C297,C299,C301,C303,C313)</f>
        <v>3117</v>
      </c>
      <c r="D296" s="135">
        <f t="shared" si="4"/>
        <v>0.9056785370548605</v>
      </c>
    </row>
    <row r="297" spans="1:4" ht="16.5" customHeight="1">
      <c r="A297" s="136" t="s">
        <v>308</v>
      </c>
      <c r="B297" s="26">
        <v>0</v>
      </c>
      <c r="C297" s="26">
        <f>C298</f>
        <v>0</v>
      </c>
      <c r="D297" s="135" t="str">
        <f t="shared" si="4"/>
        <v>-</v>
      </c>
    </row>
    <row r="298" spans="1:4" ht="16.5" customHeight="1">
      <c r="A298" s="25" t="s">
        <v>309</v>
      </c>
      <c r="B298" s="26">
        <v>0</v>
      </c>
      <c r="C298" s="26">
        <v>0</v>
      </c>
      <c r="D298" s="135" t="str">
        <f t="shared" si="4"/>
        <v>-</v>
      </c>
    </row>
    <row r="299" spans="1:4" ht="16.5" customHeight="1">
      <c r="A299" s="136" t="s">
        <v>310</v>
      </c>
      <c r="B299" s="26">
        <v>0</v>
      </c>
      <c r="C299" s="26">
        <f>C300</f>
        <v>0</v>
      </c>
      <c r="D299" s="135" t="str">
        <f t="shared" si="4"/>
        <v>-</v>
      </c>
    </row>
    <row r="300" spans="1:4" ht="16.5" customHeight="1">
      <c r="A300" s="25" t="s">
        <v>311</v>
      </c>
      <c r="B300" s="26">
        <v>0</v>
      </c>
      <c r="C300" s="26">
        <v>0</v>
      </c>
      <c r="D300" s="135" t="str">
        <f t="shared" si="4"/>
        <v>-</v>
      </c>
    </row>
    <row r="301" spans="1:4" ht="16.5" customHeight="1">
      <c r="A301" s="136" t="s">
        <v>312</v>
      </c>
      <c r="B301" s="26">
        <v>0</v>
      </c>
      <c r="C301" s="26">
        <f>C302</f>
        <v>0</v>
      </c>
      <c r="D301" s="135" t="str">
        <f t="shared" si="4"/>
        <v>-</v>
      </c>
    </row>
    <row r="302" spans="1:4" ht="16.5" customHeight="1">
      <c r="A302" s="25" t="s">
        <v>313</v>
      </c>
      <c r="B302" s="26">
        <v>0</v>
      </c>
      <c r="C302" s="26">
        <v>0</v>
      </c>
      <c r="D302" s="135" t="str">
        <f t="shared" si="4"/>
        <v>-</v>
      </c>
    </row>
    <row r="303" spans="1:4" ht="16.5" customHeight="1">
      <c r="A303" s="136" t="s">
        <v>314</v>
      </c>
      <c r="B303" s="26">
        <f>SUM(B304:B312)</f>
        <v>1926</v>
      </c>
      <c r="C303" s="26">
        <f>SUM(C304:C312)</f>
        <v>2263</v>
      </c>
      <c r="D303" s="135">
        <f t="shared" si="4"/>
        <v>0.8510826336721167</v>
      </c>
    </row>
    <row r="304" spans="1:4" ht="16.5" customHeight="1">
      <c r="A304" s="25" t="s">
        <v>315</v>
      </c>
      <c r="B304" s="26">
        <v>50</v>
      </c>
      <c r="C304" s="26">
        <v>61</v>
      </c>
      <c r="D304" s="135">
        <f t="shared" si="4"/>
        <v>0.819672131147541</v>
      </c>
    </row>
    <row r="305" spans="1:4" ht="16.5" customHeight="1">
      <c r="A305" s="25" t="s">
        <v>316</v>
      </c>
      <c r="B305" s="26">
        <v>0</v>
      </c>
      <c r="C305" s="26">
        <v>0</v>
      </c>
      <c r="D305" s="135" t="str">
        <f t="shared" si="4"/>
        <v>-</v>
      </c>
    </row>
    <row r="306" spans="1:4" ht="16.5" customHeight="1">
      <c r="A306" s="25" t="s">
        <v>317</v>
      </c>
      <c r="B306" s="26">
        <v>1756</v>
      </c>
      <c r="C306" s="26">
        <v>2057</v>
      </c>
      <c r="D306" s="135">
        <f t="shared" si="4"/>
        <v>0.8536703937773457</v>
      </c>
    </row>
    <row r="307" spans="1:4" ht="16.5" customHeight="1">
      <c r="A307" s="25" t="s">
        <v>318</v>
      </c>
      <c r="B307" s="26">
        <v>0</v>
      </c>
      <c r="C307" s="26">
        <v>0</v>
      </c>
      <c r="D307" s="135" t="str">
        <f t="shared" si="4"/>
        <v>-</v>
      </c>
    </row>
    <row r="308" spans="1:4" ht="16.5" customHeight="1">
      <c r="A308" s="25" t="s">
        <v>319</v>
      </c>
      <c r="B308" s="26">
        <v>30</v>
      </c>
      <c r="C308" s="26">
        <v>30</v>
      </c>
      <c r="D308" s="135">
        <f t="shared" si="4"/>
        <v>1</v>
      </c>
    </row>
    <row r="309" spans="1:4" ht="16.5" customHeight="1">
      <c r="A309" s="25" t="s">
        <v>320</v>
      </c>
      <c r="B309" s="26">
        <v>0</v>
      </c>
      <c r="C309" s="26">
        <v>10</v>
      </c>
      <c r="D309" s="135">
        <f t="shared" si="4"/>
        <v>0</v>
      </c>
    </row>
    <row r="310" spans="1:4" ht="16.5" customHeight="1">
      <c r="A310" s="25" t="s">
        <v>321</v>
      </c>
      <c r="B310" s="26">
        <v>0</v>
      </c>
      <c r="C310" s="26">
        <v>0</v>
      </c>
      <c r="D310" s="135" t="str">
        <f t="shared" si="4"/>
        <v>-</v>
      </c>
    </row>
    <row r="311" spans="1:4" ht="16.5" customHeight="1">
      <c r="A311" s="25" t="s">
        <v>1218</v>
      </c>
      <c r="B311" s="26">
        <v>0</v>
      </c>
      <c r="C311" s="26"/>
      <c r="D311" s="135" t="str">
        <f t="shared" si="4"/>
        <v>-</v>
      </c>
    </row>
    <row r="312" spans="1:4" ht="16.5" customHeight="1">
      <c r="A312" s="25" t="s">
        <v>323</v>
      </c>
      <c r="B312" s="26">
        <v>90</v>
      </c>
      <c r="C312" s="26">
        <v>105</v>
      </c>
      <c r="D312" s="135">
        <f t="shared" si="4"/>
        <v>0.8571428571428571</v>
      </c>
    </row>
    <row r="313" spans="1:4" ht="16.5" customHeight="1">
      <c r="A313" s="136" t="s">
        <v>324</v>
      </c>
      <c r="B313" s="26">
        <f>B314</f>
        <v>897</v>
      </c>
      <c r="C313" s="26">
        <f>C314</f>
        <v>854</v>
      </c>
      <c r="D313" s="135">
        <f t="shared" si="4"/>
        <v>1.050351288056206</v>
      </c>
    </row>
    <row r="314" spans="1:4" ht="16.5" customHeight="1">
      <c r="A314" s="25" t="s">
        <v>325</v>
      </c>
      <c r="B314" s="26">
        <v>897</v>
      </c>
      <c r="C314" s="26">
        <v>854</v>
      </c>
      <c r="D314" s="135">
        <f t="shared" si="4"/>
        <v>1.050351288056206</v>
      </c>
    </row>
    <row r="315" spans="1:4" ht="16.5" customHeight="1">
      <c r="A315" s="136" t="s">
        <v>326</v>
      </c>
      <c r="B315" s="26">
        <f>SUM(B316,B326,B348,B355,B367,B376,B390,B399,B408,B416,B424,B433)</f>
        <v>81666</v>
      </c>
      <c r="C315" s="26">
        <f>SUM(C316,C326,C348,C355,C367,C376,C390,C399,C408,C416,C424,C433)</f>
        <v>88720</v>
      </c>
      <c r="D315" s="135">
        <f t="shared" si="4"/>
        <v>0.9204914337240757</v>
      </c>
    </row>
    <row r="316" spans="1:4" ht="16.5" customHeight="1">
      <c r="A316" s="136" t="s">
        <v>327</v>
      </c>
      <c r="B316" s="26">
        <f>SUM(B317:B325)</f>
        <v>4316</v>
      </c>
      <c r="C316" s="26">
        <f>SUM(C317:C325)</f>
        <v>3980</v>
      </c>
      <c r="D316" s="135">
        <f t="shared" si="4"/>
        <v>1.0844221105527638</v>
      </c>
    </row>
    <row r="317" spans="1:4" ht="16.5" customHeight="1">
      <c r="A317" s="25" t="s">
        <v>328</v>
      </c>
      <c r="B317" s="26">
        <v>765</v>
      </c>
      <c r="C317" s="26">
        <v>710</v>
      </c>
      <c r="D317" s="135">
        <f t="shared" si="4"/>
        <v>1.0774647887323943</v>
      </c>
    </row>
    <row r="318" spans="1:4" ht="16.5" customHeight="1">
      <c r="A318" s="25" t="s">
        <v>329</v>
      </c>
      <c r="B318" s="26">
        <v>160</v>
      </c>
      <c r="C318" s="26">
        <v>160</v>
      </c>
      <c r="D318" s="135">
        <f t="shared" si="4"/>
        <v>1</v>
      </c>
    </row>
    <row r="319" spans="1:4" ht="16.5" customHeight="1">
      <c r="A319" s="25" t="s">
        <v>330</v>
      </c>
      <c r="B319" s="26">
        <v>3238</v>
      </c>
      <c r="C319" s="26">
        <v>2792</v>
      </c>
      <c r="D319" s="135">
        <f t="shared" si="4"/>
        <v>1.1597421203438396</v>
      </c>
    </row>
    <row r="320" spans="1:4" ht="16.5" customHeight="1">
      <c r="A320" s="25" t="s">
        <v>331</v>
      </c>
      <c r="B320" s="26">
        <v>145</v>
      </c>
      <c r="C320" s="26">
        <v>125</v>
      </c>
      <c r="D320" s="135">
        <f t="shared" si="4"/>
        <v>1.16</v>
      </c>
    </row>
    <row r="321" spans="1:4" ht="16.5" customHeight="1">
      <c r="A321" s="25" t="s">
        <v>332</v>
      </c>
      <c r="B321" s="26">
        <v>0</v>
      </c>
      <c r="C321" s="26">
        <v>0</v>
      </c>
      <c r="D321" s="135" t="str">
        <f t="shared" si="4"/>
        <v>-</v>
      </c>
    </row>
    <row r="322" spans="1:4" ht="16.5" customHeight="1">
      <c r="A322" s="25" t="s">
        <v>333</v>
      </c>
      <c r="B322" s="26">
        <v>0</v>
      </c>
      <c r="C322" s="26">
        <v>193</v>
      </c>
      <c r="D322" s="135">
        <f t="shared" si="4"/>
        <v>0</v>
      </c>
    </row>
    <row r="323" spans="1:4" ht="16.5" customHeight="1">
      <c r="A323" s="25" t="s">
        <v>334</v>
      </c>
      <c r="B323" s="26">
        <v>8</v>
      </c>
      <c r="C323" s="26">
        <v>0</v>
      </c>
      <c r="D323" s="135" t="str">
        <f t="shared" si="4"/>
        <v>-</v>
      </c>
    </row>
    <row r="324" spans="1:4" ht="16.5" customHeight="1">
      <c r="A324" s="25" t="s">
        <v>335</v>
      </c>
      <c r="B324" s="26">
        <v>0</v>
      </c>
      <c r="C324" s="26">
        <v>0</v>
      </c>
      <c r="D324" s="135" t="str">
        <f t="shared" si="4"/>
        <v>-</v>
      </c>
    </row>
    <row r="325" spans="1:4" ht="16.5" customHeight="1">
      <c r="A325" s="25" t="s">
        <v>336</v>
      </c>
      <c r="B325" s="26">
        <v>0</v>
      </c>
      <c r="C325" s="26">
        <v>0</v>
      </c>
      <c r="D325" s="135" t="str">
        <f aca="true" t="shared" si="5" ref="D325:D388">IF(C325=0,"-",B325/C325)</f>
        <v>-</v>
      </c>
    </row>
    <row r="326" spans="1:4" ht="16.5" customHeight="1">
      <c r="A326" s="136" t="s">
        <v>337</v>
      </c>
      <c r="B326" s="26">
        <f>SUM(B327:B347)</f>
        <v>67302</v>
      </c>
      <c r="C326" s="26">
        <f>SUM(C327:C347)</f>
        <v>58281</v>
      </c>
      <c r="D326" s="135">
        <f t="shared" si="5"/>
        <v>1.1547845781644104</v>
      </c>
    </row>
    <row r="327" spans="1:4" ht="16.5" customHeight="1">
      <c r="A327" s="25" t="s">
        <v>133</v>
      </c>
      <c r="B327" s="26">
        <v>20923</v>
      </c>
      <c r="C327" s="26">
        <v>20523</v>
      </c>
      <c r="D327" s="135">
        <f t="shared" si="5"/>
        <v>1.0194903279247673</v>
      </c>
    </row>
    <row r="328" spans="1:4" ht="16.5" customHeight="1">
      <c r="A328" s="25" t="s">
        <v>134</v>
      </c>
      <c r="B328" s="26">
        <v>25549</v>
      </c>
      <c r="C328" s="26">
        <v>20979</v>
      </c>
      <c r="D328" s="135">
        <f t="shared" si="5"/>
        <v>1.2178368845035512</v>
      </c>
    </row>
    <row r="329" spans="1:4" ht="16.5" customHeight="1">
      <c r="A329" s="25" t="s">
        <v>135</v>
      </c>
      <c r="B329" s="26">
        <v>0</v>
      </c>
      <c r="C329" s="26">
        <v>0</v>
      </c>
      <c r="D329" s="135" t="str">
        <f t="shared" si="5"/>
        <v>-</v>
      </c>
    </row>
    <row r="330" spans="1:4" ht="16.5" customHeight="1">
      <c r="A330" s="25" t="s">
        <v>338</v>
      </c>
      <c r="B330" s="26">
        <v>20</v>
      </c>
      <c r="C330" s="26">
        <v>20</v>
      </c>
      <c r="D330" s="135">
        <f t="shared" si="5"/>
        <v>1</v>
      </c>
    </row>
    <row r="331" spans="1:4" ht="16.5" customHeight="1">
      <c r="A331" s="25" t="s">
        <v>339</v>
      </c>
      <c r="B331" s="26">
        <v>19</v>
      </c>
      <c r="C331" s="26">
        <v>0</v>
      </c>
      <c r="D331" s="135" t="str">
        <f t="shared" si="5"/>
        <v>-</v>
      </c>
    </row>
    <row r="332" spans="1:4" ht="16.5" customHeight="1">
      <c r="A332" s="25" t="s">
        <v>340</v>
      </c>
      <c r="B332" s="26">
        <v>70</v>
      </c>
      <c r="C332" s="26">
        <v>70</v>
      </c>
      <c r="D332" s="135">
        <f t="shared" si="5"/>
        <v>1</v>
      </c>
    </row>
    <row r="333" spans="1:4" ht="16.5" customHeight="1">
      <c r="A333" s="25" t="s">
        <v>341</v>
      </c>
      <c r="B333" s="26">
        <v>1564</v>
      </c>
      <c r="C333" s="26">
        <v>0</v>
      </c>
      <c r="D333" s="135" t="str">
        <f t="shared" si="5"/>
        <v>-</v>
      </c>
    </row>
    <row r="334" spans="1:4" ht="16.5" customHeight="1">
      <c r="A334" s="25" t="s">
        <v>342</v>
      </c>
      <c r="B334" s="26">
        <v>1037</v>
      </c>
      <c r="C334" s="26">
        <v>1053</v>
      </c>
      <c r="D334" s="135">
        <f t="shared" si="5"/>
        <v>0.9848053181386515</v>
      </c>
    </row>
    <row r="335" spans="1:4" ht="16.5" customHeight="1">
      <c r="A335" s="25" t="s">
        <v>343</v>
      </c>
      <c r="B335" s="26">
        <v>0</v>
      </c>
      <c r="C335" s="26">
        <v>0</v>
      </c>
      <c r="D335" s="135" t="str">
        <f t="shared" si="5"/>
        <v>-</v>
      </c>
    </row>
    <row r="336" spans="1:4" ht="16.5" customHeight="1">
      <c r="A336" s="25" t="s">
        <v>344</v>
      </c>
      <c r="B336" s="26">
        <v>0</v>
      </c>
      <c r="C336" s="26">
        <v>0</v>
      </c>
      <c r="D336" s="135" t="str">
        <f t="shared" si="5"/>
        <v>-</v>
      </c>
    </row>
    <row r="337" spans="1:4" ht="16.5" customHeight="1">
      <c r="A337" s="25" t="s">
        <v>345</v>
      </c>
      <c r="B337" s="26">
        <v>577</v>
      </c>
      <c r="C337" s="26">
        <v>291</v>
      </c>
      <c r="D337" s="135">
        <f t="shared" si="5"/>
        <v>1.9828178694158076</v>
      </c>
    </row>
    <row r="338" spans="1:4" ht="16.5" customHeight="1">
      <c r="A338" s="25" t="s">
        <v>346</v>
      </c>
      <c r="B338" s="26">
        <v>12249</v>
      </c>
      <c r="C338" s="26">
        <v>12647</v>
      </c>
      <c r="D338" s="135">
        <f t="shared" si="5"/>
        <v>0.9685300861864474</v>
      </c>
    </row>
    <row r="339" spans="1:4" ht="16.5" customHeight="1">
      <c r="A339" s="25" t="s">
        <v>347</v>
      </c>
      <c r="B339" s="26">
        <v>0</v>
      </c>
      <c r="C339" s="26">
        <v>0</v>
      </c>
      <c r="D339" s="135" t="str">
        <f t="shared" si="5"/>
        <v>-</v>
      </c>
    </row>
    <row r="340" spans="1:4" ht="16.5" customHeight="1">
      <c r="A340" s="25" t="s">
        <v>348</v>
      </c>
      <c r="B340" s="26">
        <v>104</v>
      </c>
      <c r="C340" s="26">
        <v>90</v>
      </c>
      <c r="D340" s="135">
        <f t="shared" si="5"/>
        <v>1.1555555555555554</v>
      </c>
    </row>
    <row r="341" spans="1:4" ht="16.5" customHeight="1">
      <c r="A341" s="25" t="s">
        <v>349</v>
      </c>
      <c r="B341" s="26">
        <v>200</v>
      </c>
      <c r="C341" s="26">
        <v>204</v>
      </c>
      <c r="D341" s="135">
        <f t="shared" si="5"/>
        <v>0.9803921568627451</v>
      </c>
    </row>
    <row r="342" spans="1:4" ht="16.5" customHeight="1">
      <c r="A342" s="25" t="s">
        <v>350</v>
      </c>
      <c r="B342" s="26">
        <v>0</v>
      </c>
      <c r="C342" s="26">
        <v>0</v>
      </c>
      <c r="D342" s="135" t="str">
        <f t="shared" si="5"/>
        <v>-</v>
      </c>
    </row>
    <row r="343" spans="1:4" ht="16.5" customHeight="1">
      <c r="A343" s="25" t="s">
        <v>351</v>
      </c>
      <c r="B343" s="26">
        <v>1486</v>
      </c>
      <c r="C343" s="26">
        <v>657</v>
      </c>
      <c r="D343" s="135">
        <f t="shared" si="5"/>
        <v>2.2617960426179606</v>
      </c>
    </row>
    <row r="344" spans="1:4" ht="16.5" customHeight="1">
      <c r="A344" s="25" t="s">
        <v>352</v>
      </c>
      <c r="B344" s="26">
        <v>26</v>
      </c>
      <c r="C344" s="26">
        <v>73</v>
      </c>
      <c r="D344" s="135">
        <f t="shared" si="5"/>
        <v>0.3561643835616438</v>
      </c>
    </row>
    <row r="345" spans="1:4" ht="16.5" customHeight="1">
      <c r="A345" s="25" t="s">
        <v>176</v>
      </c>
      <c r="B345" s="26">
        <v>1240</v>
      </c>
      <c r="C345" s="26">
        <v>950</v>
      </c>
      <c r="D345" s="135">
        <f t="shared" si="5"/>
        <v>1.305263157894737</v>
      </c>
    </row>
    <row r="346" spans="1:4" ht="16.5" customHeight="1">
      <c r="A346" s="25" t="s">
        <v>142</v>
      </c>
      <c r="B346" s="26">
        <v>0</v>
      </c>
      <c r="C346" s="26">
        <v>390</v>
      </c>
      <c r="D346" s="135">
        <f t="shared" si="5"/>
        <v>0</v>
      </c>
    </row>
    <row r="347" spans="1:4" ht="16.5" customHeight="1">
      <c r="A347" s="25" t="s">
        <v>353</v>
      </c>
      <c r="B347" s="26">
        <v>2238</v>
      </c>
      <c r="C347" s="26">
        <v>334</v>
      </c>
      <c r="D347" s="135">
        <f t="shared" si="5"/>
        <v>6.700598802395209</v>
      </c>
    </row>
    <row r="348" spans="1:4" ht="16.5" customHeight="1">
      <c r="A348" s="136" t="s">
        <v>354</v>
      </c>
      <c r="B348" s="26">
        <f>SUM(B349:B354)</f>
        <v>153</v>
      </c>
      <c r="C348" s="26">
        <f>SUM(C349:C354)</f>
        <v>235</v>
      </c>
      <c r="D348" s="135">
        <f t="shared" si="5"/>
        <v>0.6510638297872341</v>
      </c>
    </row>
    <row r="349" spans="1:4" ht="16.5" customHeight="1">
      <c r="A349" s="25" t="s">
        <v>133</v>
      </c>
      <c r="B349" s="26">
        <v>0</v>
      </c>
      <c r="C349" s="26">
        <v>0</v>
      </c>
      <c r="D349" s="135" t="str">
        <f t="shared" si="5"/>
        <v>-</v>
      </c>
    </row>
    <row r="350" spans="1:4" ht="16.5" customHeight="1">
      <c r="A350" s="25" t="s">
        <v>134</v>
      </c>
      <c r="B350" s="26">
        <v>153</v>
      </c>
      <c r="C350" s="26">
        <v>235</v>
      </c>
      <c r="D350" s="135">
        <f t="shared" si="5"/>
        <v>0.6510638297872341</v>
      </c>
    </row>
    <row r="351" spans="1:4" ht="16.5" customHeight="1">
      <c r="A351" s="25" t="s">
        <v>135</v>
      </c>
      <c r="B351" s="26">
        <v>0</v>
      </c>
      <c r="C351" s="26">
        <v>0</v>
      </c>
      <c r="D351" s="135" t="str">
        <f t="shared" si="5"/>
        <v>-</v>
      </c>
    </row>
    <row r="352" spans="1:4" ht="16.5" customHeight="1">
      <c r="A352" s="25" t="s">
        <v>355</v>
      </c>
      <c r="B352" s="26">
        <v>0</v>
      </c>
      <c r="C352" s="26">
        <v>0</v>
      </c>
      <c r="D352" s="135" t="str">
        <f t="shared" si="5"/>
        <v>-</v>
      </c>
    </row>
    <row r="353" spans="1:4" ht="16.5" customHeight="1">
      <c r="A353" s="25" t="s">
        <v>142</v>
      </c>
      <c r="B353" s="26">
        <v>0</v>
      </c>
      <c r="C353" s="26">
        <v>0</v>
      </c>
      <c r="D353" s="135" t="str">
        <f t="shared" si="5"/>
        <v>-</v>
      </c>
    </row>
    <row r="354" spans="1:4" ht="16.5" customHeight="1">
      <c r="A354" s="25" t="s">
        <v>356</v>
      </c>
      <c r="B354" s="26">
        <v>0</v>
      </c>
      <c r="C354" s="26">
        <v>0</v>
      </c>
      <c r="D354" s="135" t="str">
        <f t="shared" si="5"/>
        <v>-</v>
      </c>
    </row>
    <row r="355" spans="1:4" ht="16.5" customHeight="1">
      <c r="A355" s="136" t="s">
        <v>357</v>
      </c>
      <c r="B355" s="26">
        <f>SUM(B356:B366)</f>
        <v>1573</v>
      </c>
      <c r="C355" s="26">
        <f>SUM(C356:C366)</f>
        <v>6578</v>
      </c>
      <c r="D355" s="135">
        <f t="shared" si="5"/>
        <v>0.2391304347826087</v>
      </c>
    </row>
    <row r="356" spans="1:4" ht="16.5" customHeight="1">
      <c r="A356" s="25" t="s">
        <v>133</v>
      </c>
      <c r="B356" s="26">
        <v>198</v>
      </c>
      <c r="C356" s="26">
        <v>1673</v>
      </c>
      <c r="D356" s="135">
        <f t="shared" si="5"/>
        <v>0.11835026897788405</v>
      </c>
    </row>
    <row r="357" spans="1:4" ht="16.5" customHeight="1">
      <c r="A357" s="25" t="s">
        <v>134</v>
      </c>
      <c r="B357" s="26">
        <v>1375</v>
      </c>
      <c r="C357" s="26">
        <v>4454</v>
      </c>
      <c r="D357" s="135">
        <f t="shared" si="5"/>
        <v>0.3087112707678491</v>
      </c>
    </row>
    <row r="358" spans="1:4" ht="16.5" customHeight="1">
      <c r="A358" s="25" t="s">
        <v>135</v>
      </c>
      <c r="B358" s="26">
        <v>0</v>
      </c>
      <c r="C358" s="26">
        <v>0</v>
      </c>
      <c r="D358" s="135" t="str">
        <f t="shared" si="5"/>
        <v>-</v>
      </c>
    </row>
    <row r="359" spans="1:4" ht="16.5" customHeight="1">
      <c r="A359" s="25" t="s">
        <v>358</v>
      </c>
      <c r="B359" s="26">
        <v>0</v>
      </c>
      <c r="C359" s="26">
        <v>270</v>
      </c>
      <c r="D359" s="135">
        <f t="shared" si="5"/>
        <v>0</v>
      </c>
    </row>
    <row r="360" spans="1:4" ht="16.5" customHeight="1">
      <c r="A360" s="25" t="s">
        <v>359</v>
      </c>
      <c r="B360" s="26">
        <v>0</v>
      </c>
      <c r="C360" s="26">
        <v>5</v>
      </c>
      <c r="D360" s="135">
        <f t="shared" si="5"/>
        <v>0</v>
      </c>
    </row>
    <row r="361" spans="1:4" ht="16.5" customHeight="1">
      <c r="A361" s="25" t="s">
        <v>360</v>
      </c>
      <c r="B361" s="26">
        <v>0</v>
      </c>
      <c r="C361" s="26">
        <v>20</v>
      </c>
      <c r="D361" s="135">
        <f t="shared" si="5"/>
        <v>0</v>
      </c>
    </row>
    <row r="362" spans="1:4" ht="16.5" customHeight="1">
      <c r="A362" s="25" t="s">
        <v>361</v>
      </c>
      <c r="B362" s="26">
        <v>0</v>
      </c>
      <c r="C362" s="26">
        <v>50</v>
      </c>
      <c r="D362" s="135">
        <f t="shared" si="5"/>
        <v>0</v>
      </c>
    </row>
    <row r="363" spans="1:4" ht="16.5" customHeight="1">
      <c r="A363" s="25" t="s">
        <v>362</v>
      </c>
      <c r="B363" s="26">
        <v>0</v>
      </c>
      <c r="C363" s="26">
        <v>57</v>
      </c>
      <c r="D363" s="135">
        <f t="shared" si="5"/>
        <v>0</v>
      </c>
    </row>
    <row r="364" spans="1:4" ht="16.5" customHeight="1">
      <c r="A364" s="25" t="s">
        <v>363</v>
      </c>
      <c r="B364" s="26">
        <v>0</v>
      </c>
      <c r="C364" s="26">
        <v>0</v>
      </c>
      <c r="D364" s="135" t="str">
        <f t="shared" si="5"/>
        <v>-</v>
      </c>
    </row>
    <row r="365" spans="1:4" ht="16.5" customHeight="1">
      <c r="A365" s="25" t="s">
        <v>142</v>
      </c>
      <c r="B365" s="26">
        <v>0</v>
      </c>
      <c r="C365" s="26">
        <v>0</v>
      </c>
      <c r="D365" s="135" t="str">
        <f t="shared" si="5"/>
        <v>-</v>
      </c>
    </row>
    <row r="366" spans="1:4" ht="16.5" customHeight="1">
      <c r="A366" s="25" t="s">
        <v>364</v>
      </c>
      <c r="B366" s="26">
        <v>0</v>
      </c>
      <c r="C366" s="26">
        <v>49</v>
      </c>
      <c r="D366" s="135">
        <f t="shared" si="5"/>
        <v>0</v>
      </c>
    </row>
    <row r="367" spans="1:4" ht="16.5" customHeight="1">
      <c r="A367" s="136" t="s">
        <v>365</v>
      </c>
      <c r="B367" s="26">
        <f>SUM(B368:B375)</f>
        <v>3314</v>
      </c>
      <c r="C367" s="26">
        <f>SUM(C368:C375)</f>
        <v>3849</v>
      </c>
      <c r="D367" s="135">
        <f t="shared" si="5"/>
        <v>0.861002857885165</v>
      </c>
    </row>
    <row r="368" spans="1:4" ht="16.5" customHeight="1">
      <c r="A368" s="25" t="s">
        <v>133</v>
      </c>
      <c r="B368" s="26">
        <v>225</v>
      </c>
      <c r="C368" s="26">
        <v>1995</v>
      </c>
      <c r="D368" s="135">
        <f t="shared" si="5"/>
        <v>0.11278195488721804</v>
      </c>
    </row>
    <row r="369" spans="1:4" ht="16.5" customHeight="1">
      <c r="A369" s="25" t="s">
        <v>134</v>
      </c>
      <c r="B369" s="26">
        <v>3089</v>
      </c>
      <c r="C369" s="26">
        <v>1775</v>
      </c>
      <c r="D369" s="135">
        <f t="shared" si="5"/>
        <v>1.740281690140845</v>
      </c>
    </row>
    <row r="370" spans="1:4" ht="16.5" customHeight="1">
      <c r="A370" s="25" t="s">
        <v>135</v>
      </c>
      <c r="B370" s="26">
        <v>0</v>
      </c>
      <c r="C370" s="26">
        <v>0</v>
      </c>
      <c r="D370" s="135" t="str">
        <f t="shared" si="5"/>
        <v>-</v>
      </c>
    </row>
    <row r="371" spans="1:4" ht="16.5" customHeight="1">
      <c r="A371" s="25" t="s">
        <v>366</v>
      </c>
      <c r="B371" s="26">
        <v>0</v>
      </c>
      <c r="C371" s="26">
        <v>0</v>
      </c>
      <c r="D371" s="135" t="str">
        <f t="shared" si="5"/>
        <v>-</v>
      </c>
    </row>
    <row r="372" spans="1:4" ht="16.5" customHeight="1">
      <c r="A372" s="25" t="s">
        <v>367</v>
      </c>
      <c r="B372" s="26">
        <v>0</v>
      </c>
      <c r="C372" s="26">
        <v>0</v>
      </c>
      <c r="D372" s="135" t="str">
        <f t="shared" si="5"/>
        <v>-</v>
      </c>
    </row>
    <row r="373" spans="1:4" ht="16.5" customHeight="1">
      <c r="A373" s="25" t="s">
        <v>368</v>
      </c>
      <c r="B373" s="26">
        <v>0</v>
      </c>
      <c r="C373" s="26">
        <v>0</v>
      </c>
      <c r="D373" s="135" t="str">
        <f t="shared" si="5"/>
        <v>-</v>
      </c>
    </row>
    <row r="374" spans="1:4" ht="16.5" customHeight="1">
      <c r="A374" s="25" t="s">
        <v>142</v>
      </c>
      <c r="B374" s="26">
        <v>0</v>
      </c>
      <c r="C374" s="26">
        <v>0</v>
      </c>
      <c r="D374" s="135" t="str">
        <f t="shared" si="5"/>
        <v>-</v>
      </c>
    </row>
    <row r="375" spans="1:4" ht="16.5" customHeight="1">
      <c r="A375" s="25" t="s">
        <v>369</v>
      </c>
      <c r="B375" s="26">
        <v>0</v>
      </c>
      <c r="C375" s="26">
        <v>79</v>
      </c>
      <c r="D375" s="135">
        <f t="shared" si="5"/>
        <v>0</v>
      </c>
    </row>
    <row r="376" spans="1:4" ht="16.5" customHeight="1">
      <c r="A376" s="136" t="s">
        <v>370</v>
      </c>
      <c r="B376" s="26">
        <f>SUM(B377:B389)</f>
        <v>2055</v>
      </c>
      <c r="C376" s="26">
        <f>SUM(C377:C389)</f>
        <v>1717</v>
      </c>
      <c r="D376" s="135">
        <f t="shared" si="5"/>
        <v>1.1968549796156087</v>
      </c>
    </row>
    <row r="377" spans="1:4" ht="16.5" customHeight="1">
      <c r="A377" s="25" t="s">
        <v>133</v>
      </c>
      <c r="B377" s="26">
        <v>786</v>
      </c>
      <c r="C377" s="26">
        <v>779</v>
      </c>
      <c r="D377" s="135">
        <f t="shared" si="5"/>
        <v>1.0089858793324775</v>
      </c>
    </row>
    <row r="378" spans="1:4" ht="16.5" customHeight="1">
      <c r="A378" s="25" t="s">
        <v>134</v>
      </c>
      <c r="B378" s="26">
        <v>785</v>
      </c>
      <c r="C378" s="26">
        <v>309</v>
      </c>
      <c r="D378" s="135">
        <f t="shared" si="5"/>
        <v>2.540453074433657</v>
      </c>
    </row>
    <row r="379" spans="1:4" ht="16.5" customHeight="1">
      <c r="A379" s="25" t="s">
        <v>135</v>
      </c>
      <c r="B379" s="26">
        <v>0</v>
      </c>
      <c r="C379" s="26">
        <v>0</v>
      </c>
      <c r="D379" s="135" t="str">
        <f t="shared" si="5"/>
        <v>-</v>
      </c>
    </row>
    <row r="380" spans="1:4" ht="16.5" customHeight="1">
      <c r="A380" s="25" t="s">
        <v>371</v>
      </c>
      <c r="B380" s="26">
        <v>56</v>
      </c>
      <c r="C380" s="26">
        <v>2</v>
      </c>
      <c r="D380" s="135">
        <f t="shared" si="5"/>
        <v>28</v>
      </c>
    </row>
    <row r="381" spans="1:4" ht="16.5" customHeight="1">
      <c r="A381" s="25" t="s">
        <v>372</v>
      </c>
      <c r="B381" s="26">
        <v>67</v>
      </c>
      <c r="C381" s="26">
        <v>110</v>
      </c>
      <c r="D381" s="135">
        <f t="shared" si="5"/>
        <v>0.6090909090909091</v>
      </c>
    </row>
    <row r="382" spans="1:4" ht="16.5" customHeight="1">
      <c r="A382" s="25" t="s">
        <v>373</v>
      </c>
      <c r="B382" s="26">
        <v>62</v>
      </c>
      <c r="C382" s="26">
        <v>154</v>
      </c>
      <c r="D382" s="135">
        <f t="shared" si="5"/>
        <v>0.4025974025974026</v>
      </c>
    </row>
    <row r="383" spans="1:4" ht="16.5" customHeight="1">
      <c r="A383" s="25" t="s">
        <v>374</v>
      </c>
      <c r="B383" s="26">
        <v>119</v>
      </c>
      <c r="C383" s="26">
        <v>145</v>
      </c>
      <c r="D383" s="135">
        <f t="shared" si="5"/>
        <v>0.8206896551724138</v>
      </c>
    </row>
    <row r="384" spans="1:4" ht="16.5" customHeight="1">
      <c r="A384" s="25" t="s">
        <v>375</v>
      </c>
      <c r="B384" s="26">
        <v>4</v>
      </c>
      <c r="C384" s="26">
        <v>4</v>
      </c>
      <c r="D384" s="135">
        <f t="shared" si="5"/>
        <v>1</v>
      </c>
    </row>
    <row r="385" spans="1:4" ht="16.5" customHeight="1">
      <c r="A385" s="25" t="s">
        <v>376</v>
      </c>
      <c r="B385" s="26">
        <v>0</v>
      </c>
      <c r="C385" s="26">
        <v>0</v>
      </c>
      <c r="D385" s="135" t="str">
        <f t="shared" si="5"/>
        <v>-</v>
      </c>
    </row>
    <row r="386" spans="1:4" ht="16.5" customHeight="1">
      <c r="A386" s="25" t="s">
        <v>377</v>
      </c>
      <c r="B386" s="26">
        <v>11</v>
      </c>
      <c r="C386" s="26">
        <v>2</v>
      </c>
      <c r="D386" s="135">
        <f t="shared" si="5"/>
        <v>5.5</v>
      </c>
    </row>
    <row r="387" spans="1:4" ht="16.5" customHeight="1">
      <c r="A387" s="25" t="s">
        <v>378</v>
      </c>
      <c r="B387" s="26">
        <v>0</v>
      </c>
      <c r="C387" s="26">
        <v>0</v>
      </c>
      <c r="D387" s="135" t="str">
        <f t="shared" si="5"/>
        <v>-</v>
      </c>
    </row>
    <row r="388" spans="1:4" ht="16.5" customHeight="1">
      <c r="A388" s="25" t="s">
        <v>142</v>
      </c>
      <c r="B388" s="26">
        <v>0</v>
      </c>
      <c r="C388" s="26">
        <v>0</v>
      </c>
      <c r="D388" s="135" t="str">
        <f t="shared" si="5"/>
        <v>-</v>
      </c>
    </row>
    <row r="389" spans="1:4" ht="16.5" customHeight="1">
      <c r="A389" s="25" t="s">
        <v>379</v>
      </c>
      <c r="B389" s="26">
        <v>165</v>
      </c>
      <c r="C389" s="26">
        <v>212</v>
      </c>
      <c r="D389" s="135">
        <f aca="true" t="shared" si="6" ref="D389:D452">IF(C389=0,"-",B389/C389)</f>
        <v>0.7783018867924528</v>
      </c>
    </row>
    <row r="390" spans="1:4" ht="16.5" customHeight="1">
      <c r="A390" s="136" t="s">
        <v>380</v>
      </c>
      <c r="B390" s="26">
        <v>0</v>
      </c>
      <c r="C390" s="26">
        <f>SUM(C391:C398)</f>
        <v>0</v>
      </c>
      <c r="D390" s="135" t="str">
        <f t="shared" si="6"/>
        <v>-</v>
      </c>
    </row>
    <row r="391" spans="1:4" ht="16.5" customHeight="1">
      <c r="A391" s="25" t="s">
        <v>133</v>
      </c>
      <c r="B391" s="26">
        <v>0</v>
      </c>
      <c r="C391" s="26">
        <v>0</v>
      </c>
      <c r="D391" s="135" t="str">
        <f t="shared" si="6"/>
        <v>-</v>
      </c>
    </row>
    <row r="392" spans="1:4" ht="16.5" customHeight="1">
      <c r="A392" s="25" t="s">
        <v>134</v>
      </c>
      <c r="B392" s="26">
        <v>0</v>
      </c>
      <c r="C392" s="26">
        <v>0</v>
      </c>
      <c r="D392" s="135" t="str">
        <f t="shared" si="6"/>
        <v>-</v>
      </c>
    </row>
    <row r="393" spans="1:4" ht="16.5" customHeight="1">
      <c r="A393" s="25" t="s">
        <v>135</v>
      </c>
      <c r="B393" s="26">
        <v>0</v>
      </c>
      <c r="C393" s="26">
        <v>0</v>
      </c>
      <c r="D393" s="135" t="str">
        <f t="shared" si="6"/>
        <v>-</v>
      </c>
    </row>
    <row r="394" spans="1:4" ht="16.5" customHeight="1">
      <c r="A394" s="25" t="s">
        <v>381</v>
      </c>
      <c r="B394" s="26">
        <v>0</v>
      </c>
      <c r="C394" s="26">
        <v>0</v>
      </c>
      <c r="D394" s="135" t="str">
        <f t="shared" si="6"/>
        <v>-</v>
      </c>
    </row>
    <row r="395" spans="1:4" ht="16.5" customHeight="1">
      <c r="A395" s="25" t="s">
        <v>382</v>
      </c>
      <c r="B395" s="26">
        <v>0</v>
      </c>
      <c r="C395" s="26">
        <v>0</v>
      </c>
      <c r="D395" s="135" t="str">
        <f t="shared" si="6"/>
        <v>-</v>
      </c>
    </row>
    <row r="396" spans="1:4" ht="16.5" customHeight="1">
      <c r="A396" s="25" t="s">
        <v>383</v>
      </c>
      <c r="B396" s="26">
        <v>0</v>
      </c>
      <c r="C396" s="26">
        <v>0</v>
      </c>
      <c r="D396" s="135" t="str">
        <f t="shared" si="6"/>
        <v>-</v>
      </c>
    </row>
    <row r="397" spans="1:4" ht="16.5" customHeight="1">
      <c r="A397" s="25" t="s">
        <v>142</v>
      </c>
      <c r="B397" s="26">
        <v>0</v>
      </c>
      <c r="C397" s="26">
        <v>0</v>
      </c>
      <c r="D397" s="135" t="str">
        <f t="shared" si="6"/>
        <v>-</v>
      </c>
    </row>
    <row r="398" spans="1:4" ht="16.5" customHeight="1">
      <c r="A398" s="25" t="s">
        <v>384</v>
      </c>
      <c r="B398" s="26">
        <v>0</v>
      </c>
      <c r="C398" s="26">
        <v>0</v>
      </c>
      <c r="D398" s="135" t="str">
        <f t="shared" si="6"/>
        <v>-</v>
      </c>
    </row>
    <row r="399" spans="1:4" ht="16.5" customHeight="1">
      <c r="A399" s="136" t="s">
        <v>385</v>
      </c>
      <c r="B399" s="26">
        <f>SUM(B400:B407)</f>
        <v>2839</v>
      </c>
      <c r="C399" s="26">
        <f>SUM(C400:C407)</f>
        <v>2415</v>
      </c>
      <c r="D399" s="135">
        <f t="shared" si="6"/>
        <v>1.1755693581780537</v>
      </c>
    </row>
    <row r="400" spans="1:4" ht="16.5" customHeight="1">
      <c r="A400" s="25" t="s">
        <v>133</v>
      </c>
      <c r="B400" s="26">
        <v>1353</v>
      </c>
      <c r="C400" s="26">
        <v>1300</v>
      </c>
      <c r="D400" s="135">
        <f t="shared" si="6"/>
        <v>1.0407692307692307</v>
      </c>
    </row>
    <row r="401" spans="1:4" ht="16.5" customHeight="1">
      <c r="A401" s="25" t="s">
        <v>134</v>
      </c>
      <c r="B401" s="26">
        <v>1201</v>
      </c>
      <c r="C401" s="26">
        <v>838</v>
      </c>
      <c r="D401" s="135">
        <f t="shared" si="6"/>
        <v>1.4331742243436754</v>
      </c>
    </row>
    <row r="402" spans="1:4" ht="16.5" customHeight="1">
      <c r="A402" s="25" t="s">
        <v>135</v>
      </c>
      <c r="B402" s="26">
        <v>0</v>
      </c>
      <c r="C402" s="26">
        <v>0</v>
      </c>
      <c r="D402" s="135" t="str">
        <f t="shared" si="6"/>
        <v>-</v>
      </c>
    </row>
    <row r="403" spans="1:4" ht="16.5" customHeight="1">
      <c r="A403" s="25" t="s">
        <v>386</v>
      </c>
      <c r="B403" s="26">
        <v>156</v>
      </c>
      <c r="C403" s="26">
        <v>150</v>
      </c>
      <c r="D403" s="135">
        <f t="shared" si="6"/>
        <v>1.04</v>
      </c>
    </row>
    <row r="404" spans="1:4" ht="16.5" customHeight="1">
      <c r="A404" s="25" t="s">
        <v>387</v>
      </c>
      <c r="B404" s="26">
        <v>49</v>
      </c>
      <c r="C404" s="26">
        <v>47</v>
      </c>
      <c r="D404" s="135">
        <f t="shared" si="6"/>
        <v>1.0425531914893618</v>
      </c>
    </row>
    <row r="405" spans="1:4" ht="16.5" customHeight="1">
      <c r="A405" s="25" t="s">
        <v>388</v>
      </c>
      <c r="B405" s="26">
        <v>80</v>
      </c>
      <c r="C405" s="26">
        <v>80</v>
      </c>
      <c r="D405" s="135">
        <f t="shared" si="6"/>
        <v>1</v>
      </c>
    </row>
    <row r="406" spans="1:4" ht="16.5" customHeight="1">
      <c r="A406" s="25" t="s">
        <v>142</v>
      </c>
      <c r="B406" s="26">
        <v>0</v>
      </c>
      <c r="C406" s="26">
        <v>0</v>
      </c>
      <c r="D406" s="135" t="str">
        <f t="shared" si="6"/>
        <v>-</v>
      </c>
    </row>
    <row r="407" spans="1:4" ht="16.5" customHeight="1">
      <c r="A407" s="25" t="s">
        <v>389</v>
      </c>
      <c r="B407" s="26">
        <v>0</v>
      </c>
      <c r="C407" s="26">
        <v>0</v>
      </c>
      <c r="D407" s="135" t="str">
        <f t="shared" si="6"/>
        <v>-</v>
      </c>
    </row>
    <row r="408" spans="1:4" ht="16.5" customHeight="1">
      <c r="A408" s="136" t="s">
        <v>390</v>
      </c>
      <c r="B408" s="26">
        <v>0</v>
      </c>
      <c r="C408" s="26">
        <f>SUM(C409:C415)</f>
        <v>0</v>
      </c>
      <c r="D408" s="135" t="str">
        <f t="shared" si="6"/>
        <v>-</v>
      </c>
    </row>
    <row r="409" spans="1:4" ht="16.5" customHeight="1">
      <c r="A409" s="25" t="s">
        <v>133</v>
      </c>
      <c r="B409" s="26">
        <v>0</v>
      </c>
      <c r="C409" s="26">
        <v>0</v>
      </c>
      <c r="D409" s="135" t="str">
        <f t="shared" si="6"/>
        <v>-</v>
      </c>
    </row>
    <row r="410" spans="1:4" ht="16.5" customHeight="1">
      <c r="A410" s="25" t="s">
        <v>134</v>
      </c>
      <c r="B410" s="26">
        <v>0</v>
      </c>
      <c r="C410" s="26">
        <v>0</v>
      </c>
      <c r="D410" s="135" t="str">
        <f t="shared" si="6"/>
        <v>-</v>
      </c>
    </row>
    <row r="411" spans="1:4" ht="16.5" customHeight="1">
      <c r="A411" s="25" t="s">
        <v>135</v>
      </c>
      <c r="B411" s="26">
        <v>0</v>
      </c>
      <c r="C411" s="26">
        <v>0</v>
      </c>
      <c r="D411" s="135" t="str">
        <f t="shared" si="6"/>
        <v>-</v>
      </c>
    </row>
    <row r="412" spans="1:4" ht="16.5" customHeight="1">
      <c r="A412" s="25" t="s">
        <v>391</v>
      </c>
      <c r="B412" s="26">
        <v>0</v>
      </c>
      <c r="C412" s="26">
        <v>0</v>
      </c>
      <c r="D412" s="135" t="str">
        <f t="shared" si="6"/>
        <v>-</v>
      </c>
    </row>
    <row r="413" spans="1:4" ht="16.5" customHeight="1">
      <c r="A413" s="25" t="s">
        <v>392</v>
      </c>
      <c r="B413" s="26">
        <v>0</v>
      </c>
      <c r="C413" s="26">
        <v>0</v>
      </c>
      <c r="D413" s="135" t="str">
        <f t="shared" si="6"/>
        <v>-</v>
      </c>
    </row>
    <row r="414" spans="1:4" ht="16.5" customHeight="1">
      <c r="A414" s="25" t="s">
        <v>142</v>
      </c>
      <c r="B414" s="26">
        <v>0</v>
      </c>
      <c r="C414" s="26">
        <v>0</v>
      </c>
      <c r="D414" s="135" t="str">
        <f t="shared" si="6"/>
        <v>-</v>
      </c>
    </row>
    <row r="415" spans="1:4" ht="16.5" customHeight="1">
      <c r="A415" s="25" t="s">
        <v>393</v>
      </c>
      <c r="B415" s="26">
        <v>0</v>
      </c>
      <c r="C415" s="26">
        <v>0</v>
      </c>
      <c r="D415" s="135" t="str">
        <f t="shared" si="6"/>
        <v>-</v>
      </c>
    </row>
    <row r="416" spans="1:4" ht="16.5" customHeight="1">
      <c r="A416" s="136" t="s">
        <v>394</v>
      </c>
      <c r="B416" s="26">
        <v>0</v>
      </c>
      <c r="C416" s="26">
        <f>SUM(C417:C423)</f>
        <v>0</v>
      </c>
      <c r="D416" s="135" t="str">
        <f t="shared" si="6"/>
        <v>-</v>
      </c>
    </row>
    <row r="417" spans="1:4" ht="16.5" customHeight="1">
      <c r="A417" s="25" t="s">
        <v>133</v>
      </c>
      <c r="B417" s="26">
        <v>0</v>
      </c>
      <c r="C417" s="26">
        <v>0</v>
      </c>
      <c r="D417" s="135" t="str">
        <f t="shared" si="6"/>
        <v>-</v>
      </c>
    </row>
    <row r="418" spans="1:4" ht="16.5" customHeight="1">
      <c r="A418" s="25" t="s">
        <v>134</v>
      </c>
      <c r="B418" s="26">
        <v>0</v>
      </c>
      <c r="C418" s="26">
        <v>0</v>
      </c>
      <c r="D418" s="135" t="str">
        <f t="shared" si="6"/>
        <v>-</v>
      </c>
    </row>
    <row r="419" spans="1:4" ht="16.5" customHeight="1">
      <c r="A419" s="25" t="s">
        <v>395</v>
      </c>
      <c r="B419" s="26">
        <v>0</v>
      </c>
      <c r="C419" s="26">
        <v>0</v>
      </c>
      <c r="D419" s="135" t="str">
        <f t="shared" si="6"/>
        <v>-</v>
      </c>
    </row>
    <row r="420" spans="1:4" ht="16.5" customHeight="1">
      <c r="A420" s="25" t="s">
        <v>396</v>
      </c>
      <c r="B420" s="26">
        <v>0</v>
      </c>
      <c r="C420" s="26">
        <v>0</v>
      </c>
      <c r="D420" s="135" t="str">
        <f t="shared" si="6"/>
        <v>-</v>
      </c>
    </row>
    <row r="421" spans="1:4" ht="16.5" customHeight="1">
      <c r="A421" s="25" t="s">
        <v>397</v>
      </c>
      <c r="B421" s="26">
        <v>0</v>
      </c>
      <c r="C421" s="26">
        <v>0</v>
      </c>
      <c r="D421" s="135" t="str">
        <f t="shared" si="6"/>
        <v>-</v>
      </c>
    </row>
    <row r="422" spans="1:4" ht="16.5" customHeight="1">
      <c r="A422" s="25" t="s">
        <v>350</v>
      </c>
      <c r="B422" s="26">
        <v>0</v>
      </c>
      <c r="C422" s="26">
        <v>0</v>
      </c>
      <c r="D422" s="135" t="str">
        <f t="shared" si="6"/>
        <v>-</v>
      </c>
    </row>
    <row r="423" spans="1:4" ht="16.5" customHeight="1">
      <c r="A423" s="25" t="s">
        <v>398</v>
      </c>
      <c r="B423" s="26">
        <v>0</v>
      </c>
      <c r="C423" s="26">
        <v>0</v>
      </c>
      <c r="D423" s="135" t="str">
        <f t="shared" si="6"/>
        <v>-</v>
      </c>
    </row>
    <row r="424" spans="1:4" ht="16.5" customHeight="1">
      <c r="A424" s="136" t="s">
        <v>399</v>
      </c>
      <c r="B424" s="26">
        <v>0</v>
      </c>
      <c r="C424" s="26">
        <f>SUM(C425:C432)</f>
        <v>0</v>
      </c>
      <c r="D424" s="135" t="str">
        <f t="shared" si="6"/>
        <v>-</v>
      </c>
    </row>
    <row r="425" spans="1:4" ht="16.5" customHeight="1">
      <c r="A425" s="25" t="s">
        <v>400</v>
      </c>
      <c r="B425" s="26">
        <v>0</v>
      </c>
      <c r="C425" s="26">
        <v>0</v>
      </c>
      <c r="D425" s="135" t="str">
        <f t="shared" si="6"/>
        <v>-</v>
      </c>
    </row>
    <row r="426" spans="1:4" ht="16.5" customHeight="1">
      <c r="A426" s="25" t="s">
        <v>133</v>
      </c>
      <c r="B426" s="26">
        <v>0</v>
      </c>
      <c r="C426" s="26">
        <v>0</v>
      </c>
      <c r="D426" s="135" t="str">
        <f t="shared" si="6"/>
        <v>-</v>
      </c>
    </row>
    <row r="427" spans="1:4" ht="16.5" customHeight="1">
      <c r="A427" s="25" t="s">
        <v>401</v>
      </c>
      <c r="B427" s="26">
        <v>0</v>
      </c>
      <c r="C427" s="26">
        <v>0</v>
      </c>
      <c r="D427" s="135" t="str">
        <f t="shared" si="6"/>
        <v>-</v>
      </c>
    </row>
    <row r="428" spans="1:4" ht="16.5" customHeight="1">
      <c r="A428" s="25" t="s">
        <v>402</v>
      </c>
      <c r="B428" s="26">
        <v>0</v>
      </c>
      <c r="C428" s="26">
        <v>0</v>
      </c>
      <c r="D428" s="135" t="str">
        <f t="shared" si="6"/>
        <v>-</v>
      </c>
    </row>
    <row r="429" spans="1:4" ht="16.5" customHeight="1">
      <c r="A429" s="25" t="s">
        <v>403</v>
      </c>
      <c r="B429" s="26">
        <v>0</v>
      </c>
      <c r="C429" s="26">
        <v>0</v>
      </c>
      <c r="D429" s="135" t="str">
        <f t="shared" si="6"/>
        <v>-</v>
      </c>
    </row>
    <row r="430" spans="1:4" ht="16.5" customHeight="1">
      <c r="A430" s="25" t="s">
        <v>404</v>
      </c>
      <c r="B430" s="26">
        <v>0</v>
      </c>
      <c r="C430" s="26">
        <v>0</v>
      </c>
      <c r="D430" s="135" t="str">
        <f t="shared" si="6"/>
        <v>-</v>
      </c>
    </row>
    <row r="431" spans="1:4" ht="16.5" customHeight="1">
      <c r="A431" s="25" t="s">
        <v>405</v>
      </c>
      <c r="B431" s="26">
        <v>0</v>
      </c>
      <c r="C431" s="26">
        <v>0</v>
      </c>
      <c r="D431" s="135" t="str">
        <f t="shared" si="6"/>
        <v>-</v>
      </c>
    </row>
    <row r="432" spans="1:4" ht="16.5" customHeight="1">
      <c r="A432" s="25" t="s">
        <v>406</v>
      </c>
      <c r="B432" s="26">
        <v>0</v>
      </c>
      <c r="C432" s="26">
        <v>0</v>
      </c>
      <c r="D432" s="135" t="str">
        <f t="shared" si="6"/>
        <v>-</v>
      </c>
    </row>
    <row r="433" spans="1:4" ht="16.5" customHeight="1">
      <c r="A433" s="136" t="s">
        <v>407</v>
      </c>
      <c r="B433" s="26">
        <f>B434+B435</f>
        <v>114</v>
      </c>
      <c r="C433" s="26">
        <f>C434+C435</f>
        <v>11665</v>
      </c>
      <c r="D433" s="135">
        <f t="shared" si="6"/>
        <v>0.00977282468924132</v>
      </c>
    </row>
    <row r="434" spans="1:4" ht="16.5" customHeight="1">
      <c r="A434" s="25" t="s">
        <v>408</v>
      </c>
      <c r="B434" s="26">
        <v>114</v>
      </c>
      <c r="C434" s="26">
        <v>11665</v>
      </c>
      <c r="D434" s="135">
        <f t="shared" si="6"/>
        <v>0.00977282468924132</v>
      </c>
    </row>
    <row r="435" spans="1:4" ht="16.5" customHeight="1">
      <c r="A435" s="25" t="s">
        <v>409</v>
      </c>
      <c r="B435" s="26">
        <v>0</v>
      </c>
      <c r="C435" s="26">
        <v>0</v>
      </c>
      <c r="D435" s="135" t="str">
        <f t="shared" si="6"/>
        <v>-</v>
      </c>
    </row>
    <row r="436" spans="1:4" ht="16.5" customHeight="1">
      <c r="A436" s="136" t="s">
        <v>410</v>
      </c>
      <c r="B436" s="26">
        <f>SUM(B437,B442,B451,B458,B464,B468,B472,B476,B482,B489)</f>
        <v>117231</v>
      </c>
      <c r="C436" s="26">
        <f>SUM(C437,C442,C451,C458,C464,C468,C472,C476,C482,C489)</f>
        <v>104124</v>
      </c>
      <c r="D436" s="135">
        <f t="shared" si="6"/>
        <v>1.1258787599400715</v>
      </c>
    </row>
    <row r="437" spans="1:4" ht="16.5" customHeight="1">
      <c r="A437" s="136" t="s">
        <v>411</v>
      </c>
      <c r="B437" s="26">
        <f>SUM(B438:B441)</f>
        <v>2344</v>
      </c>
      <c r="C437" s="26">
        <f>SUM(C438:C441)</f>
        <v>1969</v>
      </c>
      <c r="D437" s="135">
        <f t="shared" si="6"/>
        <v>1.190452006094464</v>
      </c>
    </row>
    <row r="438" spans="1:4" ht="16.5" customHeight="1">
      <c r="A438" s="25" t="s">
        <v>133</v>
      </c>
      <c r="B438" s="26">
        <v>878</v>
      </c>
      <c r="C438" s="26">
        <v>793</v>
      </c>
      <c r="D438" s="135">
        <f t="shared" si="6"/>
        <v>1.1071878940731399</v>
      </c>
    </row>
    <row r="439" spans="1:4" ht="16.5" customHeight="1">
      <c r="A439" s="25" t="s">
        <v>134</v>
      </c>
      <c r="B439" s="26">
        <v>1008</v>
      </c>
      <c r="C439" s="26">
        <v>880</v>
      </c>
      <c r="D439" s="135">
        <f t="shared" si="6"/>
        <v>1.1454545454545455</v>
      </c>
    </row>
    <row r="440" spans="1:4" ht="16.5" customHeight="1">
      <c r="A440" s="25" t="s">
        <v>135</v>
      </c>
      <c r="B440" s="26">
        <v>113</v>
      </c>
      <c r="C440" s="26">
        <v>0</v>
      </c>
      <c r="D440" s="135" t="str">
        <f t="shared" si="6"/>
        <v>-</v>
      </c>
    </row>
    <row r="441" spans="1:4" ht="16.5" customHeight="1">
      <c r="A441" s="25" t="s">
        <v>412</v>
      </c>
      <c r="B441" s="26">
        <v>345</v>
      </c>
      <c r="C441" s="26">
        <v>296</v>
      </c>
      <c r="D441" s="135">
        <f t="shared" si="6"/>
        <v>1.1655405405405406</v>
      </c>
    </row>
    <row r="442" spans="1:4" ht="16.5" customHeight="1">
      <c r="A442" s="136" t="s">
        <v>413</v>
      </c>
      <c r="B442" s="26">
        <f>SUM(B443:B450)</f>
        <v>32374</v>
      </c>
      <c r="C442" s="26">
        <f>SUM(C443:C450)</f>
        <v>28663</v>
      </c>
      <c r="D442" s="135">
        <f t="shared" si="6"/>
        <v>1.129470048494575</v>
      </c>
    </row>
    <row r="443" spans="1:4" ht="16.5" customHeight="1">
      <c r="A443" s="25" t="s">
        <v>414</v>
      </c>
      <c r="B443" s="26">
        <v>1688</v>
      </c>
      <c r="C443" s="26">
        <v>1437</v>
      </c>
      <c r="D443" s="135">
        <f t="shared" si="6"/>
        <v>1.174669450243563</v>
      </c>
    </row>
    <row r="444" spans="1:4" ht="16.5" customHeight="1">
      <c r="A444" s="25" t="s">
        <v>415</v>
      </c>
      <c r="B444" s="26">
        <v>3704</v>
      </c>
      <c r="C444" s="26">
        <v>2696</v>
      </c>
      <c r="D444" s="135">
        <f t="shared" si="6"/>
        <v>1.3738872403560831</v>
      </c>
    </row>
    <row r="445" spans="1:4" ht="16.5" customHeight="1">
      <c r="A445" s="25" t="s">
        <v>416</v>
      </c>
      <c r="B445" s="26">
        <v>10014</v>
      </c>
      <c r="C445" s="26">
        <v>9158</v>
      </c>
      <c r="D445" s="135">
        <f t="shared" si="6"/>
        <v>1.093470189997816</v>
      </c>
    </row>
    <row r="446" spans="1:4" ht="16.5" customHeight="1">
      <c r="A446" s="25" t="s">
        <v>417</v>
      </c>
      <c r="B446" s="26">
        <v>9503</v>
      </c>
      <c r="C446" s="26">
        <v>9305</v>
      </c>
      <c r="D446" s="135">
        <f t="shared" si="6"/>
        <v>1.0212788823213326</v>
      </c>
    </row>
    <row r="447" spans="1:4" ht="16.5" customHeight="1">
      <c r="A447" s="25" t="s">
        <v>418</v>
      </c>
      <c r="B447" s="26">
        <v>800</v>
      </c>
      <c r="C447" s="26">
        <v>798</v>
      </c>
      <c r="D447" s="135">
        <f t="shared" si="6"/>
        <v>1.0025062656641603</v>
      </c>
    </row>
    <row r="448" spans="1:4" ht="16.5" customHeight="1">
      <c r="A448" s="25" t="s">
        <v>419</v>
      </c>
      <c r="B448" s="26">
        <v>0</v>
      </c>
      <c r="C448" s="26">
        <v>0</v>
      </c>
      <c r="D448" s="135" t="str">
        <f t="shared" si="6"/>
        <v>-</v>
      </c>
    </row>
    <row r="449" spans="1:4" ht="16.5" customHeight="1">
      <c r="A449" s="25" t="s">
        <v>420</v>
      </c>
      <c r="B449" s="26">
        <v>0</v>
      </c>
      <c r="C449" s="26">
        <v>0</v>
      </c>
      <c r="D449" s="135" t="str">
        <f t="shared" si="6"/>
        <v>-</v>
      </c>
    </row>
    <row r="450" spans="1:4" ht="16.5" customHeight="1">
      <c r="A450" s="25" t="s">
        <v>421</v>
      </c>
      <c r="B450" s="26">
        <v>6665</v>
      </c>
      <c r="C450" s="26">
        <v>5269</v>
      </c>
      <c r="D450" s="135">
        <f t="shared" si="6"/>
        <v>1.2649459100398557</v>
      </c>
    </row>
    <row r="451" spans="1:4" ht="16.5" customHeight="1">
      <c r="A451" s="136" t="s">
        <v>422</v>
      </c>
      <c r="B451" s="26">
        <f>SUM(B452:B457)</f>
        <v>13536</v>
      </c>
      <c r="C451" s="26">
        <f>SUM(C452:C457)</f>
        <v>15614</v>
      </c>
      <c r="D451" s="135">
        <f t="shared" si="6"/>
        <v>0.8669143076726015</v>
      </c>
    </row>
    <row r="452" spans="1:4" ht="16.5" customHeight="1">
      <c r="A452" s="25" t="s">
        <v>423</v>
      </c>
      <c r="B452" s="26">
        <v>0</v>
      </c>
      <c r="C452" s="26">
        <v>0</v>
      </c>
      <c r="D452" s="135" t="str">
        <f t="shared" si="6"/>
        <v>-</v>
      </c>
    </row>
    <row r="453" spans="1:4" ht="16.5" customHeight="1">
      <c r="A453" s="25" t="s">
        <v>424</v>
      </c>
      <c r="B453" s="26">
        <v>1489</v>
      </c>
      <c r="C453" s="26">
        <v>1884</v>
      </c>
      <c r="D453" s="135">
        <f aca="true" t="shared" si="7" ref="D453:D516">IF(C453=0,"-",B453/C453)</f>
        <v>0.7903397027600849</v>
      </c>
    </row>
    <row r="454" spans="1:4" ht="16.5" customHeight="1">
      <c r="A454" s="25" t="s">
        <v>425</v>
      </c>
      <c r="B454" s="26">
        <v>0</v>
      </c>
      <c r="C454" s="26">
        <v>0</v>
      </c>
      <c r="D454" s="135" t="str">
        <f t="shared" si="7"/>
        <v>-</v>
      </c>
    </row>
    <row r="455" spans="1:4" ht="16.5" customHeight="1">
      <c r="A455" s="25" t="s">
        <v>426</v>
      </c>
      <c r="B455" s="26">
        <v>0</v>
      </c>
      <c r="C455" s="26">
        <v>730</v>
      </c>
      <c r="D455" s="135">
        <f t="shared" si="7"/>
        <v>0</v>
      </c>
    </row>
    <row r="456" spans="1:4" ht="16.5" customHeight="1">
      <c r="A456" s="25" t="s">
        <v>427</v>
      </c>
      <c r="B456" s="26">
        <v>9330</v>
      </c>
      <c r="C456" s="26">
        <v>11143</v>
      </c>
      <c r="D456" s="135">
        <f t="shared" si="7"/>
        <v>0.8372969577313112</v>
      </c>
    </row>
    <row r="457" spans="1:4" ht="16.5" customHeight="1">
      <c r="A457" s="25" t="s">
        <v>428</v>
      </c>
      <c r="B457" s="26">
        <v>2717</v>
      </c>
      <c r="C457" s="26">
        <v>1857</v>
      </c>
      <c r="D457" s="135">
        <f t="shared" si="7"/>
        <v>1.4631125471190092</v>
      </c>
    </row>
    <row r="458" spans="1:4" ht="16.5" customHeight="1">
      <c r="A458" s="136" t="s">
        <v>429</v>
      </c>
      <c r="B458" s="26">
        <f>SUM(B459:B463)</f>
        <v>9</v>
      </c>
      <c r="C458" s="26">
        <f>SUM(C459:C463)</f>
        <v>6</v>
      </c>
      <c r="D458" s="135">
        <f t="shared" si="7"/>
        <v>1.5</v>
      </c>
    </row>
    <row r="459" spans="1:4" ht="16.5" customHeight="1">
      <c r="A459" s="25" t="s">
        <v>430</v>
      </c>
      <c r="B459" s="26">
        <v>0</v>
      </c>
      <c r="C459" s="26">
        <v>0</v>
      </c>
      <c r="D459" s="135" t="str">
        <f t="shared" si="7"/>
        <v>-</v>
      </c>
    </row>
    <row r="460" spans="1:4" ht="16.5" customHeight="1">
      <c r="A460" s="25" t="s">
        <v>431</v>
      </c>
      <c r="B460" s="26">
        <v>0</v>
      </c>
      <c r="C460" s="26">
        <v>0</v>
      </c>
      <c r="D460" s="135" t="str">
        <f t="shared" si="7"/>
        <v>-</v>
      </c>
    </row>
    <row r="461" spans="1:4" ht="16.5" customHeight="1">
      <c r="A461" s="25" t="s">
        <v>432</v>
      </c>
      <c r="B461" s="26">
        <v>0</v>
      </c>
      <c r="C461" s="26">
        <v>0</v>
      </c>
      <c r="D461" s="135" t="str">
        <f t="shared" si="7"/>
        <v>-</v>
      </c>
    </row>
    <row r="462" spans="1:4" ht="16.5" customHeight="1">
      <c r="A462" s="25" t="s">
        <v>433</v>
      </c>
      <c r="B462" s="26">
        <v>0</v>
      </c>
      <c r="C462" s="26">
        <v>0</v>
      </c>
      <c r="D462" s="135" t="str">
        <f t="shared" si="7"/>
        <v>-</v>
      </c>
    </row>
    <row r="463" spans="1:4" ht="16.5" customHeight="1">
      <c r="A463" s="25" t="s">
        <v>434</v>
      </c>
      <c r="B463" s="26">
        <v>9</v>
      </c>
      <c r="C463" s="26">
        <v>6</v>
      </c>
      <c r="D463" s="135">
        <f t="shared" si="7"/>
        <v>1.5</v>
      </c>
    </row>
    <row r="464" spans="1:4" ht="16.5" customHeight="1">
      <c r="A464" s="136" t="s">
        <v>435</v>
      </c>
      <c r="B464" s="26">
        <f>SUM(B465:B467)</f>
        <v>496</v>
      </c>
      <c r="C464" s="26">
        <f>SUM(C465:C467)</f>
        <v>500</v>
      </c>
      <c r="D464" s="135">
        <f t="shared" si="7"/>
        <v>0.992</v>
      </c>
    </row>
    <row r="465" spans="1:4" ht="16.5" customHeight="1">
      <c r="A465" s="25" t="s">
        <v>436</v>
      </c>
      <c r="B465" s="26">
        <v>496</v>
      </c>
      <c r="C465" s="26">
        <v>500</v>
      </c>
      <c r="D465" s="135">
        <f t="shared" si="7"/>
        <v>0.992</v>
      </c>
    </row>
    <row r="466" spans="1:4" ht="16.5" customHeight="1">
      <c r="A466" s="25" t="s">
        <v>437</v>
      </c>
      <c r="B466" s="26">
        <v>0</v>
      </c>
      <c r="C466" s="26">
        <v>0</v>
      </c>
      <c r="D466" s="135" t="str">
        <f t="shared" si="7"/>
        <v>-</v>
      </c>
    </row>
    <row r="467" spans="1:4" ht="16.5" customHeight="1">
      <c r="A467" s="25" t="s">
        <v>438</v>
      </c>
      <c r="B467" s="26">
        <v>0</v>
      </c>
      <c r="C467" s="26">
        <v>0</v>
      </c>
      <c r="D467" s="135" t="str">
        <f t="shared" si="7"/>
        <v>-</v>
      </c>
    </row>
    <row r="468" spans="1:4" ht="16.5" customHeight="1">
      <c r="A468" s="136" t="s">
        <v>439</v>
      </c>
      <c r="B468" s="26">
        <v>0</v>
      </c>
      <c r="C468" s="26">
        <f>SUM(C469:C471)</f>
        <v>0</v>
      </c>
      <c r="D468" s="135" t="str">
        <f t="shared" si="7"/>
        <v>-</v>
      </c>
    </row>
    <row r="469" spans="1:4" ht="16.5" customHeight="1">
      <c r="A469" s="25" t="s">
        <v>440</v>
      </c>
      <c r="B469" s="26">
        <v>0</v>
      </c>
      <c r="C469" s="26">
        <v>0</v>
      </c>
      <c r="D469" s="135" t="str">
        <f t="shared" si="7"/>
        <v>-</v>
      </c>
    </row>
    <row r="470" spans="1:4" ht="16.5" customHeight="1">
      <c r="A470" s="25" t="s">
        <v>441</v>
      </c>
      <c r="B470" s="26">
        <v>0</v>
      </c>
      <c r="C470" s="26">
        <v>0</v>
      </c>
      <c r="D470" s="135" t="str">
        <f t="shared" si="7"/>
        <v>-</v>
      </c>
    </row>
    <row r="471" spans="1:4" ht="16.5" customHeight="1">
      <c r="A471" s="25" t="s">
        <v>442</v>
      </c>
      <c r="B471" s="26">
        <v>0</v>
      </c>
      <c r="C471" s="26">
        <v>0</v>
      </c>
      <c r="D471" s="135" t="str">
        <f t="shared" si="7"/>
        <v>-</v>
      </c>
    </row>
    <row r="472" spans="1:4" ht="16.5" customHeight="1">
      <c r="A472" s="136" t="s">
        <v>443</v>
      </c>
      <c r="B472" s="26">
        <f>SUM(B473:B475)</f>
        <v>420</v>
      </c>
      <c r="C472" s="26">
        <f>SUM(C473:C475)</f>
        <v>345</v>
      </c>
      <c r="D472" s="135">
        <f t="shared" si="7"/>
        <v>1.2173913043478262</v>
      </c>
    </row>
    <row r="473" spans="1:4" ht="16.5" customHeight="1">
      <c r="A473" s="25" t="s">
        <v>444</v>
      </c>
      <c r="B473" s="26">
        <v>420</v>
      </c>
      <c r="C473" s="26">
        <v>345</v>
      </c>
      <c r="D473" s="135">
        <f t="shared" si="7"/>
        <v>1.2173913043478262</v>
      </c>
    </row>
    <row r="474" spans="1:4" ht="16.5" customHeight="1">
      <c r="A474" s="25" t="s">
        <v>445</v>
      </c>
      <c r="B474" s="26">
        <v>0</v>
      </c>
      <c r="C474" s="26">
        <v>0</v>
      </c>
      <c r="D474" s="135" t="str">
        <f t="shared" si="7"/>
        <v>-</v>
      </c>
    </row>
    <row r="475" spans="1:4" ht="16.5" customHeight="1">
      <c r="A475" s="25" t="s">
        <v>446</v>
      </c>
      <c r="B475" s="26">
        <v>0</v>
      </c>
      <c r="C475" s="26">
        <v>0</v>
      </c>
      <c r="D475" s="135" t="str">
        <f t="shared" si="7"/>
        <v>-</v>
      </c>
    </row>
    <row r="476" spans="1:4" ht="16.5" customHeight="1">
      <c r="A476" s="136" t="s">
        <v>447</v>
      </c>
      <c r="B476" s="26">
        <f>SUM(B477:B481)</f>
        <v>1926</v>
      </c>
      <c r="C476" s="26">
        <f>SUM(C477:C481)</f>
        <v>1942</v>
      </c>
      <c r="D476" s="135">
        <f t="shared" si="7"/>
        <v>0.9917610710607621</v>
      </c>
    </row>
    <row r="477" spans="1:4" ht="16.5" customHeight="1">
      <c r="A477" s="25" t="s">
        <v>448</v>
      </c>
      <c r="B477" s="26">
        <v>0</v>
      </c>
      <c r="C477" s="26">
        <v>0</v>
      </c>
      <c r="D477" s="135" t="str">
        <f t="shared" si="7"/>
        <v>-</v>
      </c>
    </row>
    <row r="478" spans="1:4" ht="16.5" customHeight="1">
      <c r="A478" s="25" t="s">
        <v>449</v>
      </c>
      <c r="B478" s="26">
        <v>1926</v>
      </c>
      <c r="C478" s="26">
        <v>1937</v>
      </c>
      <c r="D478" s="135">
        <f t="shared" si="7"/>
        <v>0.9943211151264842</v>
      </c>
    </row>
    <row r="479" spans="1:4" ht="16.5" customHeight="1">
      <c r="A479" s="25" t="s">
        <v>450</v>
      </c>
      <c r="B479" s="26">
        <v>0</v>
      </c>
      <c r="C479" s="26">
        <v>5</v>
      </c>
      <c r="D479" s="135">
        <f t="shared" si="7"/>
        <v>0</v>
      </c>
    </row>
    <row r="480" spans="1:4" ht="16.5" customHeight="1">
      <c r="A480" s="25" t="s">
        <v>451</v>
      </c>
      <c r="B480" s="26">
        <v>0</v>
      </c>
      <c r="C480" s="26">
        <v>0</v>
      </c>
      <c r="D480" s="135" t="str">
        <f t="shared" si="7"/>
        <v>-</v>
      </c>
    </row>
    <row r="481" spans="1:4" ht="16.5" customHeight="1">
      <c r="A481" s="25" t="s">
        <v>452</v>
      </c>
      <c r="B481" s="26">
        <v>0</v>
      </c>
      <c r="C481" s="26">
        <v>0</v>
      </c>
      <c r="D481" s="135" t="str">
        <f t="shared" si="7"/>
        <v>-</v>
      </c>
    </row>
    <row r="482" spans="1:4" ht="16.5" customHeight="1">
      <c r="A482" s="136" t="s">
        <v>453</v>
      </c>
      <c r="B482" s="26">
        <f>SUM(B483:B488)</f>
        <v>45206</v>
      </c>
      <c r="C482" s="26">
        <f>SUM(C483:C488)</f>
        <v>48864</v>
      </c>
      <c r="D482" s="135">
        <f t="shared" si="7"/>
        <v>0.9251391617550753</v>
      </c>
    </row>
    <row r="483" spans="1:4" ht="16.5" customHeight="1">
      <c r="A483" s="25" t="s">
        <v>454</v>
      </c>
      <c r="B483" s="26">
        <v>0</v>
      </c>
      <c r="C483" s="26">
        <v>0</v>
      </c>
      <c r="D483" s="135" t="str">
        <f t="shared" si="7"/>
        <v>-</v>
      </c>
    </row>
    <row r="484" spans="1:4" ht="16.5" customHeight="1">
      <c r="A484" s="25" t="s">
        <v>455</v>
      </c>
      <c r="B484" s="26">
        <v>0</v>
      </c>
      <c r="C484" s="26">
        <v>0</v>
      </c>
      <c r="D484" s="135" t="str">
        <f t="shared" si="7"/>
        <v>-</v>
      </c>
    </row>
    <row r="485" spans="1:4" ht="16.5" customHeight="1">
      <c r="A485" s="25" t="s">
        <v>456</v>
      </c>
      <c r="B485" s="26">
        <v>0</v>
      </c>
      <c r="C485" s="26">
        <v>0</v>
      </c>
      <c r="D485" s="135" t="str">
        <f t="shared" si="7"/>
        <v>-</v>
      </c>
    </row>
    <row r="486" spans="1:4" ht="16.5" customHeight="1">
      <c r="A486" s="25" t="s">
        <v>457</v>
      </c>
      <c r="B486" s="26">
        <v>0</v>
      </c>
      <c r="C486" s="26">
        <v>0</v>
      </c>
      <c r="D486" s="135" t="str">
        <f t="shared" si="7"/>
        <v>-</v>
      </c>
    </row>
    <row r="487" spans="1:4" ht="16.5" customHeight="1">
      <c r="A487" s="25" t="s">
        <v>458</v>
      </c>
      <c r="B487" s="26">
        <v>0</v>
      </c>
      <c r="C487" s="26">
        <v>0</v>
      </c>
      <c r="D487" s="135" t="str">
        <f t="shared" si="7"/>
        <v>-</v>
      </c>
    </row>
    <row r="488" spans="1:4" ht="16.5" customHeight="1">
      <c r="A488" s="25" t="s">
        <v>459</v>
      </c>
      <c r="B488" s="26">
        <v>45206</v>
      </c>
      <c r="C488" s="26">
        <v>48864</v>
      </c>
      <c r="D488" s="135">
        <f t="shared" si="7"/>
        <v>0.9251391617550753</v>
      </c>
    </row>
    <row r="489" spans="1:4" ht="16.5" customHeight="1">
      <c r="A489" s="136" t="s">
        <v>460</v>
      </c>
      <c r="B489" s="26">
        <f>B490</f>
        <v>20920</v>
      </c>
      <c r="C489" s="26">
        <f>C490</f>
        <v>6221</v>
      </c>
      <c r="D489" s="135">
        <f t="shared" si="7"/>
        <v>3.362803407812249</v>
      </c>
    </row>
    <row r="490" spans="1:4" ht="16.5" customHeight="1">
      <c r="A490" s="25" t="s">
        <v>461</v>
      </c>
      <c r="B490" s="26">
        <v>20920</v>
      </c>
      <c r="C490" s="26">
        <v>6221</v>
      </c>
      <c r="D490" s="135">
        <f t="shared" si="7"/>
        <v>3.362803407812249</v>
      </c>
    </row>
    <row r="491" spans="1:4" ht="16.5" customHeight="1">
      <c r="A491" s="136" t="s">
        <v>462</v>
      </c>
      <c r="B491" s="26">
        <f>SUM(B492,B497,B506,B512,B518,B523,B528,B535,B539,B542)</f>
        <v>29561</v>
      </c>
      <c r="C491" s="26">
        <f>SUM(C492,C497,C506,C512,C518,C523,C528,C535,C539,C542)</f>
        <v>29096</v>
      </c>
      <c r="D491" s="135">
        <f t="shared" si="7"/>
        <v>1.0159815782238109</v>
      </c>
    </row>
    <row r="492" spans="1:4" ht="16.5" customHeight="1">
      <c r="A492" s="136" t="s">
        <v>463</v>
      </c>
      <c r="B492" s="26">
        <f>SUM(B493:B496)</f>
        <v>743</v>
      </c>
      <c r="C492" s="26">
        <f>SUM(C493:C496)</f>
        <v>940</v>
      </c>
      <c r="D492" s="135">
        <f t="shared" si="7"/>
        <v>0.7904255319148936</v>
      </c>
    </row>
    <row r="493" spans="1:4" ht="16.5" customHeight="1">
      <c r="A493" s="25" t="s">
        <v>133</v>
      </c>
      <c r="B493" s="26">
        <v>275</v>
      </c>
      <c r="C493" s="26">
        <v>289</v>
      </c>
      <c r="D493" s="135">
        <f t="shared" si="7"/>
        <v>0.9515570934256056</v>
      </c>
    </row>
    <row r="494" spans="1:4" ht="16.5" customHeight="1">
      <c r="A494" s="25" t="s">
        <v>134</v>
      </c>
      <c r="B494" s="26">
        <v>303</v>
      </c>
      <c r="C494" s="26">
        <v>245</v>
      </c>
      <c r="D494" s="135">
        <f t="shared" si="7"/>
        <v>1.236734693877551</v>
      </c>
    </row>
    <row r="495" spans="1:4" ht="16.5" customHeight="1">
      <c r="A495" s="25" t="s">
        <v>135</v>
      </c>
      <c r="B495" s="26">
        <v>10</v>
      </c>
      <c r="C495" s="26">
        <v>0</v>
      </c>
      <c r="D495" s="135" t="str">
        <f t="shared" si="7"/>
        <v>-</v>
      </c>
    </row>
    <row r="496" spans="1:4" ht="16.5" customHeight="1">
      <c r="A496" s="25" t="s">
        <v>464</v>
      </c>
      <c r="B496" s="26">
        <v>155</v>
      </c>
      <c r="C496" s="26">
        <v>406</v>
      </c>
      <c r="D496" s="135">
        <f t="shared" si="7"/>
        <v>0.3817733990147783</v>
      </c>
    </row>
    <row r="497" spans="1:4" ht="16.5" customHeight="1">
      <c r="A497" s="136" t="s">
        <v>465</v>
      </c>
      <c r="B497" s="26">
        <f>SUM(B498:B505)</f>
        <v>25</v>
      </c>
      <c r="C497" s="26">
        <f>SUM(C498:C505)</f>
        <v>10</v>
      </c>
      <c r="D497" s="135">
        <f t="shared" si="7"/>
        <v>2.5</v>
      </c>
    </row>
    <row r="498" spans="1:4" ht="16.5" customHeight="1">
      <c r="A498" s="25" t="s">
        <v>466</v>
      </c>
      <c r="B498" s="26">
        <v>0</v>
      </c>
      <c r="C498" s="26">
        <v>0</v>
      </c>
      <c r="D498" s="135" t="str">
        <f t="shared" si="7"/>
        <v>-</v>
      </c>
    </row>
    <row r="499" spans="1:4" ht="16.5" customHeight="1">
      <c r="A499" s="25" t="s">
        <v>467</v>
      </c>
      <c r="B499" s="26">
        <v>0</v>
      </c>
      <c r="C499" s="26">
        <v>0</v>
      </c>
      <c r="D499" s="135" t="str">
        <f t="shared" si="7"/>
        <v>-</v>
      </c>
    </row>
    <row r="500" spans="1:4" ht="16.5" customHeight="1">
      <c r="A500" s="25" t="s">
        <v>468</v>
      </c>
      <c r="B500" s="26">
        <v>5</v>
      </c>
      <c r="C500" s="26">
        <v>10</v>
      </c>
      <c r="D500" s="135">
        <f t="shared" si="7"/>
        <v>0.5</v>
      </c>
    </row>
    <row r="501" spans="1:4" ht="16.5" customHeight="1">
      <c r="A501" s="25" t="s">
        <v>469</v>
      </c>
      <c r="B501" s="26">
        <v>0</v>
      </c>
      <c r="C501" s="26">
        <v>0</v>
      </c>
      <c r="D501" s="135" t="str">
        <f t="shared" si="7"/>
        <v>-</v>
      </c>
    </row>
    <row r="502" spans="1:4" ht="16.5" customHeight="1">
      <c r="A502" s="25" t="s">
        <v>470</v>
      </c>
      <c r="B502" s="26">
        <v>0</v>
      </c>
      <c r="C502" s="26">
        <v>0</v>
      </c>
      <c r="D502" s="135" t="str">
        <f t="shared" si="7"/>
        <v>-</v>
      </c>
    </row>
    <row r="503" spans="1:4" ht="16.5" customHeight="1">
      <c r="A503" s="25" t="s">
        <v>471</v>
      </c>
      <c r="B503" s="26">
        <v>20</v>
      </c>
      <c r="C503" s="26">
        <v>0</v>
      </c>
      <c r="D503" s="135" t="str">
        <f t="shared" si="7"/>
        <v>-</v>
      </c>
    </row>
    <row r="504" spans="1:4" ht="16.5" customHeight="1">
      <c r="A504" s="25" t="s">
        <v>472</v>
      </c>
      <c r="B504" s="26">
        <v>0</v>
      </c>
      <c r="C504" s="26">
        <v>0</v>
      </c>
      <c r="D504" s="135" t="str">
        <f t="shared" si="7"/>
        <v>-</v>
      </c>
    </row>
    <row r="505" spans="1:4" ht="16.5" customHeight="1">
      <c r="A505" s="25" t="s">
        <v>473</v>
      </c>
      <c r="B505" s="26">
        <v>0</v>
      </c>
      <c r="C505" s="26">
        <v>0</v>
      </c>
      <c r="D505" s="135" t="str">
        <f t="shared" si="7"/>
        <v>-</v>
      </c>
    </row>
    <row r="506" spans="1:4" ht="16.5" customHeight="1">
      <c r="A506" s="136" t="s">
        <v>474</v>
      </c>
      <c r="B506" s="26">
        <v>0</v>
      </c>
      <c r="C506" s="26">
        <f>SUM(C507:C511)</f>
        <v>0</v>
      </c>
      <c r="D506" s="135" t="str">
        <f t="shared" si="7"/>
        <v>-</v>
      </c>
    </row>
    <row r="507" spans="1:4" ht="16.5" customHeight="1">
      <c r="A507" s="25" t="s">
        <v>466</v>
      </c>
      <c r="B507" s="26">
        <v>0</v>
      </c>
      <c r="C507" s="26">
        <v>0</v>
      </c>
      <c r="D507" s="135" t="str">
        <f t="shared" si="7"/>
        <v>-</v>
      </c>
    </row>
    <row r="508" spans="1:4" ht="16.5" customHeight="1">
      <c r="A508" s="25" t="s">
        <v>475</v>
      </c>
      <c r="B508" s="26">
        <v>0</v>
      </c>
      <c r="C508" s="26">
        <v>0</v>
      </c>
      <c r="D508" s="135" t="str">
        <f t="shared" si="7"/>
        <v>-</v>
      </c>
    </row>
    <row r="509" spans="1:4" ht="16.5" customHeight="1">
      <c r="A509" s="25" t="s">
        <v>476</v>
      </c>
      <c r="B509" s="26">
        <v>0</v>
      </c>
      <c r="C509" s="26">
        <v>0</v>
      </c>
      <c r="D509" s="135" t="str">
        <f t="shared" si="7"/>
        <v>-</v>
      </c>
    </row>
    <row r="510" spans="1:4" ht="16.5" customHeight="1">
      <c r="A510" s="25" t="s">
        <v>477</v>
      </c>
      <c r="B510" s="26">
        <v>0</v>
      </c>
      <c r="C510" s="26">
        <v>0</v>
      </c>
      <c r="D510" s="135" t="str">
        <f t="shared" si="7"/>
        <v>-</v>
      </c>
    </row>
    <row r="511" spans="1:4" ht="16.5" customHeight="1">
      <c r="A511" s="25" t="s">
        <v>478</v>
      </c>
      <c r="B511" s="26">
        <v>0</v>
      </c>
      <c r="C511" s="26">
        <v>0</v>
      </c>
      <c r="D511" s="135" t="str">
        <f t="shared" si="7"/>
        <v>-</v>
      </c>
    </row>
    <row r="512" spans="1:4" ht="16.5" customHeight="1">
      <c r="A512" s="136" t="s">
        <v>479</v>
      </c>
      <c r="B512" s="26">
        <f>SUM(B513:B517)</f>
        <v>527</v>
      </c>
      <c r="C512" s="26">
        <f>SUM(C513:C517)</f>
        <v>152</v>
      </c>
      <c r="D512" s="135">
        <f t="shared" si="7"/>
        <v>3.4671052631578947</v>
      </c>
    </row>
    <row r="513" spans="1:4" ht="16.5" customHeight="1">
      <c r="A513" s="25" t="s">
        <v>466</v>
      </c>
      <c r="B513" s="26">
        <v>0</v>
      </c>
      <c r="C513" s="26">
        <v>0</v>
      </c>
      <c r="D513" s="135" t="str">
        <f t="shared" si="7"/>
        <v>-</v>
      </c>
    </row>
    <row r="514" spans="1:4" ht="16.5" customHeight="1">
      <c r="A514" s="25" t="s">
        <v>480</v>
      </c>
      <c r="B514" s="26">
        <v>62</v>
      </c>
      <c r="C514" s="26">
        <v>50</v>
      </c>
      <c r="D514" s="135">
        <f t="shared" si="7"/>
        <v>1.24</v>
      </c>
    </row>
    <row r="515" spans="1:4" ht="16.5" customHeight="1">
      <c r="A515" s="25" t="s">
        <v>481</v>
      </c>
      <c r="B515" s="26">
        <v>400</v>
      </c>
      <c r="C515" s="26">
        <v>0</v>
      </c>
      <c r="D515" s="135" t="str">
        <f t="shared" si="7"/>
        <v>-</v>
      </c>
    </row>
    <row r="516" spans="1:4" ht="16.5" customHeight="1">
      <c r="A516" s="25" t="s">
        <v>482</v>
      </c>
      <c r="B516" s="26">
        <v>55</v>
      </c>
      <c r="C516" s="26">
        <v>102</v>
      </c>
      <c r="D516" s="135">
        <f t="shared" si="7"/>
        <v>0.5392156862745098</v>
      </c>
    </row>
    <row r="517" spans="1:4" ht="16.5" customHeight="1">
      <c r="A517" s="25" t="s">
        <v>483</v>
      </c>
      <c r="B517" s="26">
        <v>10</v>
      </c>
      <c r="C517" s="26">
        <v>0</v>
      </c>
      <c r="D517" s="135" t="str">
        <f aca="true" t="shared" si="8" ref="D517:D580">IF(C517=0,"-",B517/C517)</f>
        <v>-</v>
      </c>
    </row>
    <row r="518" spans="1:4" ht="16.5" customHeight="1">
      <c r="A518" s="136" t="s">
        <v>484</v>
      </c>
      <c r="B518" s="26">
        <f>SUM(B519:B522)</f>
        <v>75</v>
      </c>
      <c r="C518" s="26">
        <f>SUM(C519:C522)</f>
        <v>5</v>
      </c>
      <c r="D518" s="135">
        <f t="shared" si="8"/>
        <v>15</v>
      </c>
    </row>
    <row r="519" spans="1:4" ht="16.5" customHeight="1">
      <c r="A519" s="25" t="s">
        <v>466</v>
      </c>
      <c r="B519" s="26">
        <v>0</v>
      </c>
      <c r="C519" s="26">
        <v>0</v>
      </c>
      <c r="D519" s="135" t="str">
        <f t="shared" si="8"/>
        <v>-</v>
      </c>
    </row>
    <row r="520" spans="1:4" ht="16.5" customHeight="1">
      <c r="A520" s="25" t="s">
        <v>485</v>
      </c>
      <c r="B520" s="26">
        <v>0</v>
      </c>
      <c r="C520" s="26">
        <v>0</v>
      </c>
      <c r="D520" s="135" t="str">
        <f t="shared" si="8"/>
        <v>-</v>
      </c>
    </row>
    <row r="521" spans="1:4" ht="16.5" customHeight="1">
      <c r="A521" s="25" t="s">
        <v>486</v>
      </c>
      <c r="B521" s="26">
        <v>70</v>
      </c>
      <c r="C521" s="26">
        <v>0</v>
      </c>
      <c r="D521" s="135" t="str">
        <f t="shared" si="8"/>
        <v>-</v>
      </c>
    </row>
    <row r="522" spans="1:4" ht="16.5" customHeight="1">
      <c r="A522" s="25" t="s">
        <v>487</v>
      </c>
      <c r="B522" s="26">
        <v>5</v>
      </c>
      <c r="C522" s="26">
        <v>5</v>
      </c>
      <c r="D522" s="135">
        <f t="shared" si="8"/>
        <v>1</v>
      </c>
    </row>
    <row r="523" spans="1:4" ht="16.5" customHeight="1">
      <c r="A523" s="136" t="s">
        <v>488</v>
      </c>
      <c r="B523" s="26">
        <f>SUM(B524:B527)</f>
        <v>15</v>
      </c>
      <c r="C523" s="26">
        <f>SUM(C524:C527)</f>
        <v>22</v>
      </c>
      <c r="D523" s="135">
        <f t="shared" si="8"/>
        <v>0.6818181818181818</v>
      </c>
    </row>
    <row r="524" spans="1:4" ht="16.5" customHeight="1">
      <c r="A524" s="25" t="s">
        <v>489</v>
      </c>
      <c r="B524" s="26">
        <v>0</v>
      </c>
      <c r="C524" s="26">
        <v>0</v>
      </c>
      <c r="D524" s="135" t="str">
        <f t="shared" si="8"/>
        <v>-</v>
      </c>
    </row>
    <row r="525" spans="1:4" ht="16.5" customHeight="1">
      <c r="A525" s="25" t="s">
        <v>490</v>
      </c>
      <c r="B525" s="26">
        <v>0</v>
      </c>
      <c r="C525" s="26">
        <v>0</v>
      </c>
      <c r="D525" s="135" t="str">
        <f t="shared" si="8"/>
        <v>-</v>
      </c>
    </row>
    <row r="526" spans="1:4" ht="16.5" customHeight="1">
      <c r="A526" s="25" t="s">
        <v>491</v>
      </c>
      <c r="B526" s="26">
        <v>0</v>
      </c>
      <c r="C526" s="26">
        <v>0</v>
      </c>
      <c r="D526" s="135" t="str">
        <f t="shared" si="8"/>
        <v>-</v>
      </c>
    </row>
    <row r="527" spans="1:4" ht="16.5" customHeight="1">
      <c r="A527" s="25" t="s">
        <v>492</v>
      </c>
      <c r="B527" s="26">
        <v>15</v>
      </c>
      <c r="C527" s="26">
        <v>22</v>
      </c>
      <c r="D527" s="135">
        <f t="shared" si="8"/>
        <v>0.6818181818181818</v>
      </c>
    </row>
    <row r="528" spans="1:4" ht="16.5" customHeight="1">
      <c r="A528" s="136" t="s">
        <v>493</v>
      </c>
      <c r="B528" s="26">
        <f>SUM(B529:B534)</f>
        <v>360</v>
      </c>
      <c r="C528" s="26">
        <f>SUM(C529:C534)</f>
        <v>368</v>
      </c>
      <c r="D528" s="135">
        <f t="shared" si="8"/>
        <v>0.9782608695652174</v>
      </c>
    </row>
    <row r="529" spans="1:4" ht="16.5" customHeight="1">
      <c r="A529" s="25" t="s">
        <v>466</v>
      </c>
      <c r="B529" s="26">
        <v>188</v>
      </c>
      <c r="C529" s="26">
        <v>156</v>
      </c>
      <c r="D529" s="135">
        <f t="shared" si="8"/>
        <v>1.205128205128205</v>
      </c>
    </row>
    <row r="530" spans="1:4" ht="16.5" customHeight="1">
      <c r="A530" s="25" t="s">
        <v>494</v>
      </c>
      <c r="B530" s="26">
        <v>0</v>
      </c>
      <c r="C530" s="26">
        <v>0</v>
      </c>
      <c r="D530" s="135" t="str">
        <f t="shared" si="8"/>
        <v>-</v>
      </c>
    </row>
    <row r="531" spans="1:4" ht="16.5" customHeight="1">
      <c r="A531" s="25" t="s">
        <v>495</v>
      </c>
      <c r="B531" s="26">
        <v>0</v>
      </c>
      <c r="C531" s="26">
        <v>0</v>
      </c>
      <c r="D531" s="135" t="str">
        <f t="shared" si="8"/>
        <v>-</v>
      </c>
    </row>
    <row r="532" spans="1:4" ht="16.5" customHeight="1">
      <c r="A532" s="25" t="s">
        <v>496</v>
      </c>
      <c r="B532" s="26">
        <v>25</v>
      </c>
      <c r="C532" s="26">
        <v>5</v>
      </c>
      <c r="D532" s="135">
        <f t="shared" si="8"/>
        <v>5</v>
      </c>
    </row>
    <row r="533" spans="1:4" ht="16.5" customHeight="1">
      <c r="A533" s="25" t="s">
        <v>497</v>
      </c>
      <c r="B533" s="26">
        <v>83</v>
      </c>
      <c r="C533" s="26">
        <v>144</v>
      </c>
      <c r="D533" s="135">
        <f t="shared" si="8"/>
        <v>0.5763888888888888</v>
      </c>
    </row>
    <row r="534" spans="1:4" ht="16.5" customHeight="1">
      <c r="A534" s="25" t="s">
        <v>498</v>
      </c>
      <c r="B534" s="26">
        <v>64</v>
      </c>
      <c r="C534" s="26">
        <v>63</v>
      </c>
      <c r="D534" s="135">
        <f t="shared" si="8"/>
        <v>1.0158730158730158</v>
      </c>
    </row>
    <row r="535" spans="1:4" ht="16.5" customHeight="1">
      <c r="A535" s="136" t="s">
        <v>499</v>
      </c>
      <c r="B535" s="26">
        <f>SUM(B536:B538)</f>
        <v>17</v>
      </c>
      <c r="C535" s="26">
        <f>SUM(C536:C538)</f>
        <v>14</v>
      </c>
      <c r="D535" s="135">
        <f t="shared" si="8"/>
        <v>1.2142857142857142</v>
      </c>
    </row>
    <row r="536" spans="1:4" ht="16.5" customHeight="1">
      <c r="A536" s="25" t="s">
        <v>500</v>
      </c>
      <c r="B536" s="26">
        <v>0</v>
      </c>
      <c r="C536" s="26">
        <v>0</v>
      </c>
      <c r="D536" s="135" t="str">
        <f t="shared" si="8"/>
        <v>-</v>
      </c>
    </row>
    <row r="537" spans="1:4" ht="16.5" customHeight="1">
      <c r="A537" s="25" t="s">
        <v>501</v>
      </c>
      <c r="B537" s="26">
        <v>0</v>
      </c>
      <c r="C537" s="26">
        <v>0</v>
      </c>
      <c r="D537" s="135" t="str">
        <f t="shared" si="8"/>
        <v>-</v>
      </c>
    </row>
    <row r="538" spans="1:4" ht="16.5" customHeight="1">
      <c r="A538" s="25" t="s">
        <v>502</v>
      </c>
      <c r="B538" s="26">
        <v>17</v>
      </c>
      <c r="C538" s="26">
        <v>14</v>
      </c>
      <c r="D538" s="135">
        <f t="shared" si="8"/>
        <v>1.2142857142857142</v>
      </c>
    </row>
    <row r="539" spans="1:4" ht="16.5" customHeight="1">
      <c r="A539" s="136" t="s">
        <v>503</v>
      </c>
      <c r="B539" s="26">
        <v>0</v>
      </c>
      <c r="C539" s="26">
        <f>C540+C541</f>
        <v>0</v>
      </c>
      <c r="D539" s="135" t="str">
        <f t="shared" si="8"/>
        <v>-</v>
      </c>
    </row>
    <row r="540" spans="1:4" ht="16.5" customHeight="1">
      <c r="A540" s="25" t="s">
        <v>504</v>
      </c>
      <c r="B540" s="26">
        <v>0</v>
      </c>
      <c r="C540" s="26">
        <v>0</v>
      </c>
      <c r="D540" s="135" t="str">
        <f t="shared" si="8"/>
        <v>-</v>
      </c>
    </row>
    <row r="541" spans="1:4" ht="16.5" customHeight="1">
      <c r="A541" s="25" t="s">
        <v>505</v>
      </c>
      <c r="B541" s="26">
        <v>0</v>
      </c>
      <c r="C541" s="26">
        <v>0</v>
      </c>
      <c r="D541" s="135" t="str">
        <f t="shared" si="8"/>
        <v>-</v>
      </c>
    </row>
    <row r="542" spans="1:4" ht="16.5" customHeight="1">
      <c r="A542" s="136" t="s">
        <v>506</v>
      </c>
      <c r="B542" s="26">
        <f>SUM(B543:B546)</f>
        <v>27799</v>
      </c>
      <c r="C542" s="26">
        <f>SUM(C543:C546)</f>
        <v>27585</v>
      </c>
      <c r="D542" s="135">
        <f t="shared" si="8"/>
        <v>1.007757839405474</v>
      </c>
    </row>
    <row r="543" spans="1:4" ht="16.5" customHeight="1">
      <c r="A543" s="25" t="s">
        <v>507</v>
      </c>
      <c r="B543" s="26">
        <v>0</v>
      </c>
      <c r="C543" s="26">
        <v>11</v>
      </c>
      <c r="D543" s="135">
        <f t="shared" si="8"/>
        <v>0</v>
      </c>
    </row>
    <row r="544" spans="1:4" ht="16.5" customHeight="1">
      <c r="A544" s="25" t="s">
        <v>508</v>
      </c>
      <c r="B544" s="26">
        <v>0</v>
      </c>
      <c r="C544" s="26">
        <v>0</v>
      </c>
      <c r="D544" s="135" t="str">
        <f t="shared" si="8"/>
        <v>-</v>
      </c>
    </row>
    <row r="545" spans="1:4" ht="16.5" customHeight="1">
      <c r="A545" s="25" t="s">
        <v>509</v>
      </c>
      <c r="B545" s="26">
        <v>0</v>
      </c>
      <c r="C545" s="26">
        <v>0</v>
      </c>
      <c r="D545" s="135" t="str">
        <f t="shared" si="8"/>
        <v>-</v>
      </c>
    </row>
    <row r="546" spans="1:4" ht="16.5" customHeight="1">
      <c r="A546" s="25" t="s">
        <v>510</v>
      </c>
      <c r="B546" s="26">
        <v>27799</v>
      </c>
      <c r="C546" s="26">
        <v>27574</v>
      </c>
      <c r="D546" s="135">
        <f t="shared" si="8"/>
        <v>1.0081598607383768</v>
      </c>
    </row>
    <row r="547" spans="1:4" ht="16.5" customHeight="1">
      <c r="A547" s="136" t="s">
        <v>511</v>
      </c>
      <c r="B547" s="26">
        <f>SUM(B548,B562,B570,B581,B592)</f>
        <v>18149</v>
      </c>
      <c r="C547" s="26">
        <f>SUM(C548,C562,C570,C581,C592)</f>
        <v>21520</v>
      </c>
      <c r="D547" s="135">
        <f t="shared" si="8"/>
        <v>0.8433550185873606</v>
      </c>
    </row>
    <row r="548" spans="1:4" ht="16.5" customHeight="1">
      <c r="A548" s="136" t="s">
        <v>512</v>
      </c>
      <c r="B548" s="26">
        <f>SUM(B549:B561)</f>
        <v>4963</v>
      </c>
      <c r="C548" s="26">
        <f>SUM(C549:C561)</f>
        <v>6397</v>
      </c>
      <c r="D548" s="135">
        <f t="shared" si="8"/>
        <v>0.7758324214475535</v>
      </c>
    </row>
    <row r="549" spans="1:4" ht="16.5" customHeight="1">
      <c r="A549" s="25" t="s">
        <v>133</v>
      </c>
      <c r="B549" s="26">
        <v>505</v>
      </c>
      <c r="C549" s="26">
        <v>403</v>
      </c>
      <c r="D549" s="135">
        <f t="shared" si="8"/>
        <v>1.2531017369727047</v>
      </c>
    </row>
    <row r="550" spans="1:4" ht="16.5" customHeight="1">
      <c r="A550" s="25" t="s">
        <v>134</v>
      </c>
      <c r="B550" s="26">
        <v>785</v>
      </c>
      <c r="C550" s="26">
        <v>594</v>
      </c>
      <c r="D550" s="135">
        <f t="shared" si="8"/>
        <v>1.3215488215488216</v>
      </c>
    </row>
    <row r="551" spans="1:4" ht="16.5" customHeight="1">
      <c r="A551" s="25" t="s">
        <v>135</v>
      </c>
      <c r="B551" s="26">
        <v>0</v>
      </c>
      <c r="C551" s="26">
        <v>0</v>
      </c>
      <c r="D551" s="135" t="str">
        <f t="shared" si="8"/>
        <v>-</v>
      </c>
    </row>
    <row r="552" spans="1:4" ht="16.5" customHeight="1">
      <c r="A552" s="25" t="s">
        <v>513</v>
      </c>
      <c r="B552" s="26">
        <v>345</v>
      </c>
      <c r="C552" s="26">
        <v>294</v>
      </c>
      <c r="D552" s="135">
        <f t="shared" si="8"/>
        <v>1.1734693877551021</v>
      </c>
    </row>
    <row r="553" spans="1:4" ht="16.5" customHeight="1">
      <c r="A553" s="25" t="s">
        <v>514</v>
      </c>
      <c r="B553" s="26">
        <v>46</v>
      </c>
      <c r="C553" s="26">
        <v>55</v>
      </c>
      <c r="D553" s="135">
        <f t="shared" si="8"/>
        <v>0.8363636363636363</v>
      </c>
    </row>
    <row r="554" spans="1:4" ht="16.5" customHeight="1">
      <c r="A554" s="25" t="s">
        <v>515</v>
      </c>
      <c r="B554" s="26">
        <v>31</v>
      </c>
      <c r="C554" s="26">
        <v>0</v>
      </c>
      <c r="D554" s="135" t="str">
        <f t="shared" si="8"/>
        <v>-</v>
      </c>
    </row>
    <row r="555" spans="1:4" ht="16.5" customHeight="1">
      <c r="A555" s="25" t="s">
        <v>516</v>
      </c>
      <c r="B555" s="26">
        <v>713</v>
      </c>
      <c r="C555" s="26">
        <v>554</v>
      </c>
      <c r="D555" s="135">
        <f t="shared" si="8"/>
        <v>1.2870036101083033</v>
      </c>
    </row>
    <row r="556" spans="1:4" ht="16.5" customHeight="1">
      <c r="A556" s="25" t="s">
        <v>517</v>
      </c>
      <c r="B556" s="26">
        <v>75</v>
      </c>
      <c r="C556" s="26">
        <v>135</v>
      </c>
      <c r="D556" s="135">
        <f t="shared" si="8"/>
        <v>0.5555555555555556</v>
      </c>
    </row>
    <row r="557" spans="1:4" ht="16.5" customHeight="1">
      <c r="A557" s="25" t="s">
        <v>518</v>
      </c>
      <c r="B557" s="26">
        <v>136</v>
      </c>
      <c r="C557" s="26">
        <v>136</v>
      </c>
      <c r="D557" s="135">
        <f t="shared" si="8"/>
        <v>1</v>
      </c>
    </row>
    <row r="558" spans="1:4" ht="16.5" customHeight="1">
      <c r="A558" s="25" t="s">
        <v>519</v>
      </c>
      <c r="B558" s="26">
        <v>0</v>
      </c>
      <c r="C558" s="26">
        <v>0</v>
      </c>
      <c r="D558" s="135" t="str">
        <f t="shared" si="8"/>
        <v>-</v>
      </c>
    </row>
    <row r="559" spans="1:4" ht="16.5" customHeight="1">
      <c r="A559" s="25" t="s">
        <v>520</v>
      </c>
      <c r="B559" s="26">
        <v>71</v>
      </c>
      <c r="C559" s="26">
        <v>84</v>
      </c>
      <c r="D559" s="135">
        <f t="shared" si="8"/>
        <v>0.8452380952380952</v>
      </c>
    </row>
    <row r="560" spans="1:4" ht="16.5" customHeight="1">
      <c r="A560" s="25" t="s">
        <v>521</v>
      </c>
      <c r="B560" s="26">
        <v>35</v>
      </c>
      <c r="C560" s="26">
        <v>63</v>
      </c>
      <c r="D560" s="135">
        <f t="shared" si="8"/>
        <v>0.5555555555555556</v>
      </c>
    </row>
    <row r="561" spans="1:4" ht="16.5" customHeight="1">
      <c r="A561" s="25" t="s">
        <v>522</v>
      </c>
      <c r="B561" s="26">
        <v>2221</v>
      </c>
      <c r="C561" s="26">
        <v>4079</v>
      </c>
      <c r="D561" s="135">
        <f t="shared" si="8"/>
        <v>0.5444962000490317</v>
      </c>
    </row>
    <row r="562" spans="1:4" ht="16.5" customHeight="1">
      <c r="A562" s="136" t="s">
        <v>523</v>
      </c>
      <c r="B562" s="26">
        <f>SUM(B563:B569)</f>
        <v>2895</v>
      </c>
      <c r="C562" s="26">
        <f>SUM(C563:C569)</f>
        <v>3850</v>
      </c>
      <c r="D562" s="135">
        <f t="shared" si="8"/>
        <v>0.7519480519480519</v>
      </c>
    </row>
    <row r="563" spans="1:4" ht="16.5" customHeight="1">
      <c r="A563" s="25" t="s">
        <v>133</v>
      </c>
      <c r="B563" s="26">
        <v>327</v>
      </c>
      <c r="C563" s="26">
        <v>208</v>
      </c>
      <c r="D563" s="135">
        <f t="shared" si="8"/>
        <v>1.5721153846153846</v>
      </c>
    </row>
    <row r="564" spans="1:4" ht="16.5" customHeight="1">
      <c r="A564" s="25" t="s">
        <v>134</v>
      </c>
      <c r="B564" s="26">
        <v>295</v>
      </c>
      <c r="C564" s="26">
        <v>207</v>
      </c>
      <c r="D564" s="135">
        <f t="shared" si="8"/>
        <v>1.4251207729468598</v>
      </c>
    </row>
    <row r="565" spans="1:4" ht="16.5" customHeight="1">
      <c r="A565" s="25" t="s">
        <v>135</v>
      </c>
      <c r="B565" s="26">
        <v>0</v>
      </c>
      <c r="C565" s="26">
        <v>0</v>
      </c>
      <c r="D565" s="135" t="str">
        <f t="shared" si="8"/>
        <v>-</v>
      </c>
    </row>
    <row r="566" spans="1:4" ht="16.5" customHeight="1">
      <c r="A566" s="25" t="s">
        <v>524</v>
      </c>
      <c r="B566" s="26">
        <v>226</v>
      </c>
      <c r="C566" s="26">
        <v>50</v>
      </c>
      <c r="D566" s="135">
        <f t="shared" si="8"/>
        <v>4.52</v>
      </c>
    </row>
    <row r="567" spans="1:4" ht="16.5" customHeight="1">
      <c r="A567" s="25" t="s">
        <v>525</v>
      </c>
      <c r="B567" s="26">
        <v>826</v>
      </c>
      <c r="C567" s="26">
        <v>684</v>
      </c>
      <c r="D567" s="135">
        <f t="shared" si="8"/>
        <v>1.2076023391812865</v>
      </c>
    </row>
    <row r="568" spans="1:4" ht="16.5" customHeight="1">
      <c r="A568" s="25" t="s">
        <v>526</v>
      </c>
      <c r="B568" s="26">
        <v>0</v>
      </c>
      <c r="C568" s="26">
        <v>0</v>
      </c>
      <c r="D568" s="135" t="str">
        <f t="shared" si="8"/>
        <v>-</v>
      </c>
    </row>
    <row r="569" spans="1:4" ht="16.5" customHeight="1">
      <c r="A569" s="25" t="s">
        <v>527</v>
      </c>
      <c r="B569" s="26">
        <v>1221</v>
      </c>
      <c r="C569" s="26">
        <v>2701</v>
      </c>
      <c r="D569" s="135">
        <f t="shared" si="8"/>
        <v>0.4520547945205479</v>
      </c>
    </row>
    <row r="570" spans="1:4" ht="16.5" customHeight="1">
      <c r="A570" s="136" t="s">
        <v>528</v>
      </c>
      <c r="B570" s="26">
        <f>SUM(B571:B580)</f>
        <v>1470</v>
      </c>
      <c r="C570" s="26">
        <f>SUM(C571:C580)</f>
        <v>942</v>
      </c>
      <c r="D570" s="135">
        <f t="shared" si="8"/>
        <v>1.5605095541401275</v>
      </c>
    </row>
    <row r="571" spans="1:4" ht="16.5" customHeight="1">
      <c r="A571" s="25" t="s">
        <v>133</v>
      </c>
      <c r="B571" s="26">
        <v>0</v>
      </c>
      <c r="C571" s="26">
        <v>0</v>
      </c>
      <c r="D571" s="135" t="str">
        <f t="shared" si="8"/>
        <v>-</v>
      </c>
    </row>
    <row r="572" spans="1:4" ht="16.5" customHeight="1">
      <c r="A572" s="25" t="s">
        <v>134</v>
      </c>
      <c r="B572" s="26">
        <v>62</v>
      </c>
      <c r="C572" s="26">
        <v>60</v>
      </c>
      <c r="D572" s="135">
        <f t="shared" si="8"/>
        <v>1.0333333333333334</v>
      </c>
    </row>
    <row r="573" spans="1:4" ht="16.5" customHeight="1">
      <c r="A573" s="25" t="s">
        <v>135</v>
      </c>
      <c r="B573" s="26">
        <v>10</v>
      </c>
      <c r="C573" s="26">
        <v>0</v>
      </c>
      <c r="D573" s="135" t="str">
        <f t="shared" si="8"/>
        <v>-</v>
      </c>
    </row>
    <row r="574" spans="1:4" ht="16.5" customHeight="1">
      <c r="A574" s="25" t="s">
        <v>529</v>
      </c>
      <c r="B574" s="26">
        <v>0</v>
      </c>
      <c r="C574" s="26">
        <v>0</v>
      </c>
      <c r="D574" s="135" t="str">
        <f t="shared" si="8"/>
        <v>-</v>
      </c>
    </row>
    <row r="575" spans="1:4" ht="16.5" customHeight="1">
      <c r="A575" s="25" t="s">
        <v>530</v>
      </c>
      <c r="B575" s="26">
        <v>324</v>
      </c>
      <c r="C575" s="26">
        <v>157</v>
      </c>
      <c r="D575" s="135">
        <f t="shared" si="8"/>
        <v>2.0636942675159236</v>
      </c>
    </row>
    <row r="576" spans="1:4" ht="16.5" customHeight="1">
      <c r="A576" s="25" t="s">
        <v>531</v>
      </c>
      <c r="B576" s="26">
        <v>309</v>
      </c>
      <c r="C576" s="26">
        <v>277</v>
      </c>
      <c r="D576" s="135">
        <f t="shared" si="8"/>
        <v>1.1155234657039712</v>
      </c>
    </row>
    <row r="577" spans="1:4" ht="16.5" customHeight="1">
      <c r="A577" s="25" t="s">
        <v>532</v>
      </c>
      <c r="B577" s="26">
        <v>237</v>
      </c>
      <c r="C577" s="26">
        <v>166</v>
      </c>
      <c r="D577" s="135">
        <f t="shared" si="8"/>
        <v>1.427710843373494</v>
      </c>
    </row>
    <row r="578" spans="1:4" ht="16.5" customHeight="1">
      <c r="A578" s="25" t="s">
        <v>533</v>
      </c>
      <c r="B578" s="26">
        <v>0</v>
      </c>
      <c r="C578" s="26">
        <v>0</v>
      </c>
      <c r="D578" s="135" t="str">
        <f t="shared" si="8"/>
        <v>-</v>
      </c>
    </row>
    <row r="579" spans="1:4" ht="16.5" customHeight="1">
      <c r="A579" s="25" t="s">
        <v>534</v>
      </c>
      <c r="B579" s="26">
        <v>15</v>
      </c>
      <c r="C579" s="26">
        <v>0</v>
      </c>
      <c r="D579" s="135" t="str">
        <f t="shared" si="8"/>
        <v>-</v>
      </c>
    </row>
    <row r="580" spans="1:4" ht="16.5" customHeight="1">
      <c r="A580" s="25" t="s">
        <v>535</v>
      </c>
      <c r="B580" s="26">
        <v>513</v>
      </c>
      <c r="C580" s="26">
        <v>282</v>
      </c>
      <c r="D580" s="135">
        <f t="shared" si="8"/>
        <v>1.8191489361702127</v>
      </c>
    </row>
    <row r="581" spans="1:4" ht="16.5" customHeight="1">
      <c r="A581" s="136" t="s">
        <v>536</v>
      </c>
      <c r="B581" s="26">
        <f>SUM(B582:B591)</f>
        <v>7071</v>
      </c>
      <c r="C581" s="26">
        <f>SUM(C582:C591)</f>
        <v>8587</v>
      </c>
      <c r="D581" s="135">
        <f aca="true" t="shared" si="9" ref="D581:D644">IF(C581=0,"-",B581/C581)</f>
        <v>0.8234540584604635</v>
      </c>
    </row>
    <row r="582" spans="1:4" ht="16.5" customHeight="1">
      <c r="A582" s="25" t="s">
        <v>133</v>
      </c>
      <c r="B582" s="26">
        <v>386</v>
      </c>
      <c r="C582" s="26">
        <v>330</v>
      </c>
      <c r="D582" s="135">
        <f t="shared" si="9"/>
        <v>1.1696969696969697</v>
      </c>
    </row>
    <row r="583" spans="1:4" ht="16.5" customHeight="1">
      <c r="A583" s="25" t="s">
        <v>134</v>
      </c>
      <c r="B583" s="26">
        <v>45</v>
      </c>
      <c r="C583" s="26">
        <v>177</v>
      </c>
      <c r="D583" s="135">
        <f t="shared" si="9"/>
        <v>0.2542372881355932</v>
      </c>
    </row>
    <row r="584" spans="1:4" ht="16.5" customHeight="1">
      <c r="A584" s="25" t="s">
        <v>135</v>
      </c>
      <c r="B584" s="26">
        <v>0</v>
      </c>
      <c r="C584" s="26">
        <v>0</v>
      </c>
      <c r="D584" s="135" t="str">
        <f t="shared" si="9"/>
        <v>-</v>
      </c>
    </row>
    <row r="585" spans="1:4" ht="16.5" customHeight="1">
      <c r="A585" s="25" t="s">
        <v>537</v>
      </c>
      <c r="B585" s="26">
        <v>0</v>
      </c>
      <c r="C585" s="26">
        <v>2</v>
      </c>
      <c r="D585" s="135">
        <f t="shared" si="9"/>
        <v>0</v>
      </c>
    </row>
    <row r="586" spans="1:4" ht="16.5" customHeight="1">
      <c r="A586" s="25" t="s">
        <v>538</v>
      </c>
      <c r="B586" s="26">
        <v>2123</v>
      </c>
      <c r="C586" s="26">
        <v>1536</v>
      </c>
      <c r="D586" s="135">
        <f t="shared" si="9"/>
        <v>1.3821614583333333</v>
      </c>
    </row>
    <row r="587" spans="1:4" ht="16.5" customHeight="1">
      <c r="A587" s="25" t="s">
        <v>539</v>
      </c>
      <c r="B587" s="26">
        <v>0</v>
      </c>
      <c r="C587" s="26">
        <v>0</v>
      </c>
      <c r="D587" s="135" t="str">
        <f t="shared" si="9"/>
        <v>-</v>
      </c>
    </row>
    <row r="588" spans="1:4" ht="16.5" customHeight="1">
      <c r="A588" s="25" t="s">
        <v>540</v>
      </c>
      <c r="B588" s="26">
        <v>10</v>
      </c>
      <c r="C588" s="26">
        <v>0</v>
      </c>
      <c r="D588" s="135" t="str">
        <f t="shared" si="9"/>
        <v>-</v>
      </c>
    </row>
    <row r="589" spans="1:4" ht="16.5" customHeight="1">
      <c r="A589" s="25" t="s">
        <v>541</v>
      </c>
      <c r="B589" s="26">
        <v>121</v>
      </c>
      <c r="C589" s="26">
        <v>3</v>
      </c>
      <c r="D589" s="135">
        <f t="shared" si="9"/>
        <v>40.333333333333336</v>
      </c>
    </row>
    <row r="590" spans="1:4" ht="16.5" customHeight="1">
      <c r="A590" s="25" t="s">
        <v>542</v>
      </c>
      <c r="B590" s="26">
        <v>0</v>
      </c>
      <c r="C590" s="26">
        <v>0</v>
      </c>
      <c r="D590" s="135" t="str">
        <f t="shared" si="9"/>
        <v>-</v>
      </c>
    </row>
    <row r="591" spans="1:4" ht="16.5" customHeight="1">
      <c r="A591" s="25" t="s">
        <v>543</v>
      </c>
      <c r="B591" s="26">
        <v>4386</v>
      </c>
      <c r="C591" s="26">
        <v>6539</v>
      </c>
      <c r="D591" s="135">
        <f t="shared" si="9"/>
        <v>0.6707447621960544</v>
      </c>
    </row>
    <row r="592" spans="1:4" ht="16.5" customHeight="1">
      <c r="A592" s="136" t="s">
        <v>544</v>
      </c>
      <c r="B592" s="26">
        <f>SUM(B593:B595)</f>
        <v>1750</v>
      </c>
      <c r="C592" s="26">
        <f>SUM(C593:C595)</f>
        <v>1744</v>
      </c>
      <c r="D592" s="135">
        <f t="shared" si="9"/>
        <v>1.003440366972477</v>
      </c>
    </row>
    <row r="593" spans="1:4" ht="16.5" customHeight="1">
      <c r="A593" s="25" t="s">
        <v>545</v>
      </c>
      <c r="B593" s="26">
        <v>0</v>
      </c>
      <c r="C593" s="26">
        <v>0</v>
      </c>
      <c r="D593" s="135" t="str">
        <f t="shared" si="9"/>
        <v>-</v>
      </c>
    </row>
    <row r="594" spans="1:4" ht="16.5" customHeight="1">
      <c r="A594" s="25" t="s">
        <v>546</v>
      </c>
      <c r="B594" s="26">
        <v>200</v>
      </c>
      <c r="C594" s="26">
        <v>0</v>
      </c>
      <c r="D594" s="135" t="str">
        <f t="shared" si="9"/>
        <v>-</v>
      </c>
    </row>
    <row r="595" spans="1:4" ht="16.5" customHeight="1">
      <c r="A595" s="25" t="s">
        <v>547</v>
      </c>
      <c r="B595" s="26">
        <v>1550</v>
      </c>
      <c r="C595" s="26">
        <v>1744</v>
      </c>
      <c r="D595" s="135">
        <f t="shared" si="9"/>
        <v>0.8887614678899083</v>
      </c>
    </row>
    <row r="596" spans="1:4" ht="16.5" customHeight="1">
      <c r="A596" s="136" t="s">
        <v>548</v>
      </c>
      <c r="B596" s="26">
        <f>SUM(B597,B611,B622,B624,B633,B637,B647,B655,B661,B668,B677,B682,B687,B690,B693,B696,B699,B702,B706,B711)</f>
        <v>219340</v>
      </c>
      <c r="C596" s="26">
        <f>SUM(C597,C611,C622,C624,C633,C637,C647,C655,C661,C668,C677,C682,C687,C690,C693,C696,C699,C702,C706,C711)</f>
        <v>186378</v>
      </c>
      <c r="D596" s="135">
        <f t="shared" si="9"/>
        <v>1.1768556374679415</v>
      </c>
    </row>
    <row r="597" spans="1:4" ht="16.5" customHeight="1">
      <c r="A597" s="136" t="s">
        <v>549</v>
      </c>
      <c r="B597" s="26">
        <v>6229</v>
      </c>
      <c r="C597" s="26">
        <f>SUM(C598:C610)</f>
        <v>5572</v>
      </c>
      <c r="D597" s="135">
        <f t="shared" si="9"/>
        <v>1.117910983488873</v>
      </c>
    </row>
    <row r="598" spans="1:4" ht="16.5" customHeight="1">
      <c r="A598" s="25" t="s">
        <v>133</v>
      </c>
      <c r="B598" s="26">
        <v>1327</v>
      </c>
      <c r="C598" s="26">
        <v>1545</v>
      </c>
      <c r="D598" s="135">
        <f t="shared" si="9"/>
        <v>0.8588996763754045</v>
      </c>
    </row>
    <row r="599" spans="1:4" ht="16.5" customHeight="1">
      <c r="A599" s="25" t="s">
        <v>134</v>
      </c>
      <c r="B599" s="26">
        <v>50</v>
      </c>
      <c r="C599" s="26">
        <v>15</v>
      </c>
      <c r="D599" s="135">
        <f t="shared" si="9"/>
        <v>3.3333333333333335</v>
      </c>
    </row>
    <row r="600" spans="1:4" ht="16.5" customHeight="1">
      <c r="A600" s="25" t="s">
        <v>135</v>
      </c>
      <c r="B600" s="26">
        <v>44</v>
      </c>
      <c r="C600" s="26">
        <v>0</v>
      </c>
      <c r="D600" s="135" t="str">
        <f t="shared" si="9"/>
        <v>-</v>
      </c>
    </row>
    <row r="601" spans="1:4" ht="16.5" customHeight="1">
      <c r="A601" s="25" t="s">
        <v>550</v>
      </c>
      <c r="B601" s="26">
        <v>0</v>
      </c>
      <c r="C601" s="26">
        <v>0</v>
      </c>
      <c r="D601" s="135" t="str">
        <f t="shared" si="9"/>
        <v>-</v>
      </c>
    </row>
    <row r="602" spans="1:4" ht="16.5" customHeight="1">
      <c r="A602" s="25" t="s">
        <v>551</v>
      </c>
      <c r="B602" s="26">
        <v>0</v>
      </c>
      <c r="C602" s="26">
        <v>0</v>
      </c>
      <c r="D602" s="135" t="str">
        <f t="shared" si="9"/>
        <v>-</v>
      </c>
    </row>
    <row r="603" spans="1:4" ht="16.5" customHeight="1">
      <c r="A603" s="25" t="s">
        <v>552</v>
      </c>
      <c r="B603" s="26">
        <v>372</v>
      </c>
      <c r="C603" s="26">
        <v>364</v>
      </c>
      <c r="D603" s="135">
        <f t="shared" si="9"/>
        <v>1.021978021978022</v>
      </c>
    </row>
    <row r="604" spans="1:4" ht="16.5" customHeight="1">
      <c r="A604" s="25" t="s">
        <v>553</v>
      </c>
      <c r="B604" s="26">
        <v>12</v>
      </c>
      <c r="C604" s="26">
        <v>0</v>
      </c>
      <c r="D604" s="135" t="str">
        <f t="shared" si="9"/>
        <v>-</v>
      </c>
    </row>
    <row r="605" spans="1:4" ht="16.5" customHeight="1">
      <c r="A605" s="25" t="s">
        <v>176</v>
      </c>
      <c r="B605" s="26">
        <v>0</v>
      </c>
      <c r="C605" s="26">
        <v>0</v>
      </c>
      <c r="D605" s="135" t="str">
        <f t="shared" si="9"/>
        <v>-</v>
      </c>
    </row>
    <row r="606" spans="1:4" ht="16.5" customHeight="1">
      <c r="A606" s="25" t="s">
        <v>554</v>
      </c>
      <c r="B606" s="26">
        <v>1227</v>
      </c>
      <c r="C606" s="26">
        <v>1193</v>
      </c>
      <c r="D606" s="135">
        <f t="shared" si="9"/>
        <v>1.0284995808885165</v>
      </c>
    </row>
    <row r="607" spans="1:4" ht="16.5" customHeight="1">
      <c r="A607" s="25" t="s">
        <v>555</v>
      </c>
      <c r="B607" s="26">
        <v>0</v>
      </c>
      <c r="C607" s="26">
        <v>0</v>
      </c>
      <c r="D607" s="135" t="str">
        <f t="shared" si="9"/>
        <v>-</v>
      </c>
    </row>
    <row r="608" spans="1:4" ht="16.5" customHeight="1">
      <c r="A608" s="25" t="s">
        <v>556</v>
      </c>
      <c r="B608" s="26">
        <v>220</v>
      </c>
      <c r="C608" s="26">
        <v>314</v>
      </c>
      <c r="D608" s="135">
        <f t="shared" si="9"/>
        <v>0.7006369426751592</v>
      </c>
    </row>
    <row r="609" spans="1:4" ht="16.5" customHeight="1">
      <c r="A609" s="25" t="s">
        <v>557</v>
      </c>
      <c r="B609" s="26">
        <v>0</v>
      </c>
      <c r="C609" s="26">
        <v>0</v>
      </c>
      <c r="D609" s="135" t="str">
        <f t="shared" si="9"/>
        <v>-</v>
      </c>
    </row>
    <row r="610" spans="1:4" ht="16.5" customHeight="1">
      <c r="A610" s="25" t="s">
        <v>558</v>
      </c>
      <c r="B610" s="26">
        <v>2977</v>
      </c>
      <c r="C610" s="26">
        <v>2141</v>
      </c>
      <c r="D610" s="135">
        <f t="shared" si="9"/>
        <v>1.3904717421765531</v>
      </c>
    </row>
    <row r="611" spans="1:4" ht="16.5" customHeight="1">
      <c r="A611" s="136" t="s">
        <v>559</v>
      </c>
      <c r="B611" s="26">
        <f>SUM(B612:B621)</f>
        <v>2336</v>
      </c>
      <c r="C611" s="26">
        <f>SUM(C612:C621)</f>
        <v>2749</v>
      </c>
      <c r="D611" s="135">
        <f t="shared" si="9"/>
        <v>0.8497635503819571</v>
      </c>
    </row>
    <row r="612" spans="1:4" ht="16.5" customHeight="1">
      <c r="A612" s="25" t="s">
        <v>133</v>
      </c>
      <c r="B612" s="26">
        <v>0</v>
      </c>
      <c r="C612" s="26">
        <v>266</v>
      </c>
      <c r="D612" s="135">
        <f t="shared" si="9"/>
        <v>0</v>
      </c>
    </row>
    <row r="613" spans="1:4" ht="16.5" customHeight="1">
      <c r="A613" s="25" t="s">
        <v>134</v>
      </c>
      <c r="B613" s="26">
        <v>4</v>
      </c>
      <c r="C613" s="26">
        <v>0</v>
      </c>
      <c r="D613" s="135" t="str">
        <f t="shared" si="9"/>
        <v>-</v>
      </c>
    </row>
    <row r="614" spans="1:4" ht="16.5" customHeight="1">
      <c r="A614" s="25" t="s">
        <v>135</v>
      </c>
      <c r="B614" s="26">
        <v>0</v>
      </c>
      <c r="C614" s="26">
        <v>0</v>
      </c>
      <c r="D614" s="135" t="str">
        <f t="shared" si="9"/>
        <v>-</v>
      </c>
    </row>
    <row r="615" spans="1:4" ht="16.5" customHeight="1">
      <c r="A615" s="25" t="s">
        <v>560</v>
      </c>
      <c r="B615" s="26">
        <v>0</v>
      </c>
      <c r="C615" s="26">
        <v>0</v>
      </c>
      <c r="D615" s="135" t="str">
        <f t="shared" si="9"/>
        <v>-</v>
      </c>
    </row>
    <row r="616" spans="1:4" ht="16.5" customHeight="1">
      <c r="A616" s="25" t="s">
        <v>561</v>
      </c>
      <c r="B616" s="26">
        <v>0</v>
      </c>
      <c r="C616" s="26">
        <v>0</v>
      </c>
      <c r="D616" s="135" t="str">
        <f t="shared" si="9"/>
        <v>-</v>
      </c>
    </row>
    <row r="617" spans="1:4" ht="16.5" customHeight="1">
      <c r="A617" s="25" t="s">
        <v>562</v>
      </c>
      <c r="B617" s="26">
        <v>0</v>
      </c>
      <c r="C617" s="26">
        <v>0</v>
      </c>
      <c r="D617" s="135" t="str">
        <f t="shared" si="9"/>
        <v>-</v>
      </c>
    </row>
    <row r="618" spans="1:4" ht="16.5" customHeight="1">
      <c r="A618" s="25" t="s">
        <v>563</v>
      </c>
      <c r="B618" s="26">
        <v>26</v>
      </c>
      <c r="C618" s="26">
        <v>68</v>
      </c>
      <c r="D618" s="135">
        <f t="shared" si="9"/>
        <v>0.38235294117647056</v>
      </c>
    </row>
    <row r="619" spans="1:4" ht="16.5" customHeight="1">
      <c r="A619" s="25" t="s">
        <v>564</v>
      </c>
      <c r="B619" s="26">
        <v>0</v>
      </c>
      <c r="C619" s="26">
        <v>0</v>
      </c>
      <c r="D619" s="135" t="str">
        <f t="shared" si="9"/>
        <v>-</v>
      </c>
    </row>
    <row r="620" spans="1:4" ht="16.5" customHeight="1">
      <c r="A620" s="25" t="s">
        <v>565</v>
      </c>
      <c r="B620" s="26">
        <v>214</v>
      </c>
      <c r="C620" s="26">
        <v>163</v>
      </c>
      <c r="D620" s="135">
        <f t="shared" si="9"/>
        <v>1.312883435582822</v>
      </c>
    </row>
    <row r="621" spans="1:4" ht="16.5" customHeight="1">
      <c r="A621" s="25" t="s">
        <v>566</v>
      </c>
      <c r="B621" s="26">
        <v>2092</v>
      </c>
      <c r="C621" s="26">
        <v>2252</v>
      </c>
      <c r="D621" s="135">
        <f t="shared" si="9"/>
        <v>0.9289520426287744</v>
      </c>
    </row>
    <row r="622" spans="1:4" ht="16.5" customHeight="1">
      <c r="A622" s="136" t="s">
        <v>567</v>
      </c>
      <c r="B622" s="26">
        <v>0</v>
      </c>
      <c r="C622" s="26">
        <f>C623</f>
        <v>0</v>
      </c>
      <c r="D622" s="135" t="str">
        <f t="shared" si="9"/>
        <v>-</v>
      </c>
    </row>
    <row r="623" spans="1:4" ht="16.5" customHeight="1">
      <c r="A623" s="25" t="s">
        <v>568</v>
      </c>
      <c r="B623" s="26">
        <v>0</v>
      </c>
      <c r="C623" s="26">
        <v>0</v>
      </c>
      <c r="D623" s="135" t="str">
        <f t="shared" si="9"/>
        <v>-</v>
      </c>
    </row>
    <row r="624" spans="1:4" ht="16.5" customHeight="1">
      <c r="A624" s="136" t="s">
        <v>569</v>
      </c>
      <c r="B624" s="26">
        <f>SUM(B625:B632)</f>
        <v>37648</v>
      </c>
      <c r="C624" s="26">
        <f>SUM(C625:C632)</f>
        <v>32500</v>
      </c>
      <c r="D624" s="135">
        <f t="shared" si="9"/>
        <v>1.1584</v>
      </c>
    </row>
    <row r="625" spans="1:4" ht="16.5" customHeight="1">
      <c r="A625" s="25" t="s">
        <v>570</v>
      </c>
      <c r="B625" s="26">
        <v>856</v>
      </c>
      <c r="C625" s="26">
        <v>663</v>
      </c>
      <c r="D625" s="135">
        <f t="shared" si="9"/>
        <v>1.2911010558069382</v>
      </c>
    </row>
    <row r="626" spans="1:4" ht="16.5" customHeight="1">
      <c r="A626" s="25" t="s">
        <v>571</v>
      </c>
      <c r="B626" s="26">
        <v>298</v>
      </c>
      <c r="C626" s="26">
        <v>146</v>
      </c>
      <c r="D626" s="135">
        <f t="shared" si="9"/>
        <v>2.041095890410959</v>
      </c>
    </row>
    <row r="627" spans="1:4" ht="16.5" customHeight="1">
      <c r="A627" s="25" t="s">
        <v>572</v>
      </c>
      <c r="B627" s="26">
        <v>32</v>
      </c>
      <c r="C627" s="26">
        <v>0</v>
      </c>
      <c r="D627" s="135" t="str">
        <f t="shared" si="9"/>
        <v>-</v>
      </c>
    </row>
    <row r="628" spans="1:4" ht="16.5" customHeight="1">
      <c r="A628" s="25" t="s">
        <v>573</v>
      </c>
      <c r="B628" s="26">
        <v>0</v>
      </c>
      <c r="C628" s="26">
        <v>0</v>
      </c>
      <c r="D628" s="135" t="str">
        <f t="shared" si="9"/>
        <v>-</v>
      </c>
    </row>
    <row r="629" spans="1:4" ht="16.5" customHeight="1">
      <c r="A629" s="25" t="s">
        <v>574</v>
      </c>
      <c r="B629" s="26">
        <v>20691</v>
      </c>
      <c r="C629" s="26">
        <v>20394</v>
      </c>
      <c r="D629" s="135">
        <f t="shared" si="9"/>
        <v>1.0145631067961165</v>
      </c>
    </row>
    <row r="630" spans="1:4" ht="16.5" customHeight="1">
      <c r="A630" s="25" t="s">
        <v>575</v>
      </c>
      <c r="B630" s="26">
        <v>0</v>
      </c>
      <c r="C630" s="26">
        <v>0</v>
      </c>
      <c r="D630" s="135" t="str">
        <f t="shared" si="9"/>
        <v>-</v>
      </c>
    </row>
    <row r="631" spans="1:4" ht="16.5" customHeight="1">
      <c r="A631" s="25" t="s">
        <v>576</v>
      </c>
      <c r="B631" s="26">
        <v>15500</v>
      </c>
      <c r="C631" s="26">
        <v>11000</v>
      </c>
      <c r="D631" s="135">
        <f t="shared" si="9"/>
        <v>1.4090909090909092</v>
      </c>
    </row>
    <row r="632" spans="1:4" ht="16.5" customHeight="1">
      <c r="A632" s="25" t="s">
        <v>577</v>
      </c>
      <c r="B632" s="26">
        <v>271</v>
      </c>
      <c r="C632" s="26">
        <v>297</v>
      </c>
      <c r="D632" s="135">
        <f t="shared" si="9"/>
        <v>0.9124579124579124</v>
      </c>
    </row>
    <row r="633" spans="1:4" ht="16.5" customHeight="1">
      <c r="A633" s="136" t="s">
        <v>578</v>
      </c>
      <c r="B633" s="26">
        <v>0</v>
      </c>
      <c r="C633" s="26">
        <f>SUM(C634:C636)</f>
        <v>0</v>
      </c>
      <c r="D633" s="135" t="str">
        <f t="shared" si="9"/>
        <v>-</v>
      </c>
    </row>
    <row r="634" spans="1:4" ht="16.5" customHeight="1">
      <c r="A634" s="25" t="s">
        <v>579</v>
      </c>
      <c r="B634" s="26">
        <v>0</v>
      </c>
      <c r="C634" s="26">
        <v>0</v>
      </c>
      <c r="D634" s="135" t="str">
        <f t="shared" si="9"/>
        <v>-</v>
      </c>
    </row>
    <row r="635" spans="1:4" ht="16.5" customHeight="1">
      <c r="A635" s="25" t="s">
        <v>580</v>
      </c>
      <c r="B635" s="26">
        <v>0</v>
      </c>
      <c r="C635" s="26">
        <v>0</v>
      </c>
      <c r="D635" s="135" t="str">
        <f t="shared" si="9"/>
        <v>-</v>
      </c>
    </row>
    <row r="636" spans="1:4" ht="16.5" customHeight="1">
      <c r="A636" s="25" t="s">
        <v>581</v>
      </c>
      <c r="B636" s="26">
        <v>0</v>
      </c>
      <c r="C636" s="26">
        <v>0</v>
      </c>
      <c r="D636" s="135" t="str">
        <f t="shared" si="9"/>
        <v>-</v>
      </c>
    </row>
    <row r="637" spans="1:4" ht="16.5" customHeight="1">
      <c r="A637" s="136" t="s">
        <v>582</v>
      </c>
      <c r="B637" s="26">
        <f>SUM(B638:B646)</f>
        <v>5448</v>
      </c>
      <c r="C637" s="26">
        <f>SUM(C638:C646)</f>
        <v>5750</v>
      </c>
      <c r="D637" s="135">
        <f t="shared" si="9"/>
        <v>0.9474782608695652</v>
      </c>
    </row>
    <row r="638" spans="1:4" ht="16.5" customHeight="1">
      <c r="A638" s="25" t="s">
        <v>583</v>
      </c>
      <c r="B638" s="26">
        <v>53</v>
      </c>
      <c r="C638" s="26">
        <v>15</v>
      </c>
      <c r="D638" s="135">
        <f t="shared" si="9"/>
        <v>3.533333333333333</v>
      </c>
    </row>
    <row r="639" spans="1:4" ht="16.5" customHeight="1">
      <c r="A639" s="25" t="s">
        <v>584</v>
      </c>
      <c r="B639" s="26">
        <v>0</v>
      </c>
      <c r="C639" s="26">
        <v>121</v>
      </c>
      <c r="D639" s="135">
        <f t="shared" si="9"/>
        <v>0</v>
      </c>
    </row>
    <row r="640" spans="1:4" ht="16.5" customHeight="1">
      <c r="A640" s="25" t="s">
        <v>585</v>
      </c>
      <c r="B640" s="26">
        <v>0</v>
      </c>
      <c r="C640" s="26">
        <v>0</v>
      </c>
      <c r="D640" s="135" t="str">
        <f t="shared" si="9"/>
        <v>-</v>
      </c>
    </row>
    <row r="641" spans="1:4" ht="16.5" customHeight="1">
      <c r="A641" s="25" t="s">
        <v>586</v>
      </c>
      <c r="B641" s="26">
        <v>0</v>
      </c>
      <c r="C641" s="26">
        <v>0</v>
      </c>
      <c r="D641" s="135" t="str">
        <f t="shared" si="9"/>
        <v>-</v>
      </c>
    </row>
    <row r="642" spans="1:4" ht="16.5" customHeight="1">
      <c r="A642" s="25" t="s">
        <v>587</v>
      </c>
      <c r="B642" s="26">
        <v>0</v>
      </c>
      <c r="C642" s="26">
        <v>0</v>
      </c>
      <c r="D642" s="135" t="str">
        <f t="shared" si="9"/>
        <v>-</v>
      </c>
    </row>
    <row r="643" spans="1:4" ht="16.5" customHeight="1">
      <c r="A643" s="25" t="s">
        <v>588</v>
      </c>
      <c r="B643" s="26">
        <v>0</v>
      </c>
      <c r="C643" s="26">
        <v>0</v>
      </c>
      <c r="D643" s="135" t="str">
        <f t="shared" si="9"/>
        <v>-</v>
      </c>
    </row>
    <row r="644" spans="1:4" ht="16.5" customHeight="1">
      <c r="A644" s="25" t="s">
        <v>589</v>
      </c>
      <c r="B644" s="26">
        <v>100</v>
      </c>
      <c r="C644" s="26">
        <v>50</v>
      </c>
      <c r="D644" s="135">
        <f t="shared" si="9"/>
        <v>2</v>
      </c>
    </row>
    <row r="645" spans="1:4" ht="16.5" customHeight="1">
      <c r="A645" s="25" t="s">
        <v>590</v>
      </c>
      <c r="B645" s="26">
        <v>0</v>
      </c>
      <c r="C645" s="26">
        <v>0</v>
      </c>
      <c r="D645" s="135" t="str">
        <f aca="true" t="shared" si="10" ref="D645:D708">IF(C645=0,"-",B645/C645)</f>
        <v>-</v>
      </c>
    </row>
    <row r="646" spans="1:4" ht="16.5" customHeight="1">
      <c r="A646" s="25" t="s">
        <v>591</v>
      </c>
      <c r="B646" s="26">
        <v>5295</v>
      </c>
      <c r="C646" s="26">
        <v>5564</v>
      </c>
      <c r="D646" s="135">
        <f t="shared" si="10"/>
        <v>0.9516534867002157</v>
      </c>
    </row>
    <row r="647" spans="1:4" ht="16.5" customHeight="1">
      <c r="A647" s="136" t="s">
        <v>592</v>
      </c>
      <c r="B647" s="26">
        <f>SUM(B648:B654)</f>
        <v>3127</v>
      </c>
      <c r="C647" s="26">
        <f>SUM(C648:C654)</f>
        <v>2370</v>
      </c>
      <c r="D647" s="135">
        <f t="shared" si="10"/>
        <v>1.319409282700422</v>
      </c>
    </row>
    <row r="648" spans="1:4" ht="16.5" customHeight="1">
      <c r="A648" s="25" t="s">
        <v>593</v>
      </c>
      <c r="B648" s="26">
        <v>0</v>
      </c>
      <c r="C648" s="26">
        <v>0</v>
      </c>
      <c r="D648" s="135" t="str">
        <f t="shared" si="10"/>
        <v>-</v>
      </c>
    </row>
    <row r="649" spans="1:4" ht="16.5" customHeight="1">
      <c r="A649" s="25" t="s">
        <v>594</v>
      </c>
      <c r="B649" s="26">
        <v>0</v>
      </c>
      <c r="C649" s="26">
        <v>0</v>
      </c>
      <c r="D649" s="135" t="str">
        <f t="shared" si="10"/>
        <v>-</v>
      </c>
    </row>
    <row r="650" spans="1:4" ht="16.5" customHeight="1">
      <c r="A650" s="25" t="s">
        <v>595</v>
      </c>
      <c r="B650" s="26">
        <v>0</v>
      </c>
      <c r="C650" s="26">
        <v>0</v>
      </c>
      <c r="D650" s="135" t="str">
        <f t="shared" si="10"/>
        <v>-</v>
      </c>
    </row>
    <row r="651" spans="1:4" ht="16.5" customHeight="1">
      <c r="A651" s="25" t="s">
        <v>596</v>
      </c>
      <c r="B651" s="26">
        <v>220</v>
      </c>
      <c r="C651" s="26">
        <v>190</v>
      </c>
      <c r="D651" s="135">
        <f t="shared" si="10"/>
        <v>1.1578947368421053</v>
      </c>
    </row>
    <row r="652" spans="1:4" ht="16.5" customHeight="1">
      <c r="A652" s="25" t="s">
        <v>597</v>
      </c>
      <c r="B652" s="26">
        <v>0</v>
      </c>
      <c r="C652" s="26">
        <v>0</v>
      </c>
      <c r="D652" s="135" t="str">
        <f t="shared" si="10"/>
        <v>-</v>
      </c>
    </row>
    <row r="653" spans="1:4" ht="16.5" customHeight="1">
      <c r="A653" s="25" t="s">
        <v>598</v>
      </c>
      <c r="B653" s="26">
        <v>0</v>
      </c>
      <c r="C653" s="26">
        <v>0</v>
      </c>
      <c r="D653" s="135" t="str">
        <f t="shared" si="10"/>
        <v>-</v>
      </c>
    </row>
    <row r="654" spans="1:4" ht="16.5" customHeight="1">
      <c r="A654" s="25" t="s">
        <v>599</v>
      </c>
      <c r="B654" s="26">
        <v>2907</v>
      </c>
      <c r="C654" s="26">
        <v>2180</v>
      </c>
      <c r="D654" s="135">
        <f t="shared" si="10"/>
        <v>1.33348623853211</v>
      </c>
    </row>
    <row r="655" spans="1:4" ht="16.5" customHeight="1">
      <c r="A655" s="136" t="s">
        <v>600</v>
      </c>
      <c r="B655" s="26">
        <f>SUM(B656:B660)</f>
        <v>3221</v>
      </c>
      <c r="C655" s="26">
        <f>SUM(C656:C660)</f>
        <v>2693</v>
      </c>
      <c r="D655" s="135">
        <f t="shared" si="10"/>
        <v>1.1960638692907537</v>
      </c>
    </row>
    <row r="656" spans="1:4" ht="16.5" customHeight="1">
      <c r="A656" s="25" t="s">
        <v>601</v>
      </c>
      <c r="B656" s="26">
        <v>367</v>
      </c>
      <c r="C656" s="26">
        <v>252</v>
      </c>
      <c r="D656" s="135">
        <f t="shared" si="10"/>
        <v>1.4563492063492063</v>
      </c>
    </row>
    <row r="657" spans="1:4" ht="16.5" customHeight="1">
      <c r="A657" s="25" t="s">
        <v>602</v>
      </c>
      <c r="B657" s="26">
        <v>1427</v>
      </c>
      <c r="C657" s="26">
        <v>1167</v>
      </c>
      <c r="D657" s="135">
        <f t="shared" si="10"/>
        <v>1.2227934875749786</v>
      </c>
    </row>
    <row r="658" spans="1:4" ht="16.5" customHeight="1">
      <c r="A658" s="25" t="s">
        <v>603</v>
      </c>
      <c r="B658" s="26">
        <v>185</v>
      </c>
      <c r="C658" s="26">
        <v>148</v>
      </c>
      <c r="D658" s="135">
        <f t="shared" si="10"/>
        <v>1.25</v>
      </c>
    </row>
    <row r="659" spans="1:4" ht="16.5" customHeight="1">
      <c r="A659" s="25" t="s">
        <v>604</v>
      </c>
      <c r="B659" s="26">
        <v>12</v>
      </c>
      <c r="C659" s="26">
        <v>26</v>
      </c>
      <c r="D659" s="135">
        <f t="shared" si="10"/>
        <v>0.46153846153846156</v>
      </c>
    </row>
    <row r="660" spans="1:4" ht="16.5" customHeight="1">
      <c r="A660" s="25" t="s">
        <v>605</v>
      </c>
      <c r="B660" s="26">
        <v>1230</v>
      </c>
      <c r="C660" s="26">
        <v>1100</v>
      </c>
      <c r="D660" s="135">
        <f t="shared" si="10"/>
        <v>1.1181818181818182</v>
      </c>
    </row>
    <row r="661" spans="1:4" ht="16.5" customHeight="1">
      <c r="A661" s="136" t="s">
        <v>606</v>
      </c>
      <c r="B661" s="26">
        <f>SUM(B662:B667)</f>
        <v>2251</v>
      </c>
      <c r="C661" s="26">
        <f>SUM(C662:C667)</f>
        <v>2587</v>
      </c>
      <c r="D661" s="135">
        <f t="shared" si="10"/>
        <v>0.8701198299188249</v>
      </c>
    </row>
    <row r="662" spans="1:4" ht="16.5" customHeight="1">
      <c r="A662" s="25" t="s">
        <v>607</v>
      </c>
      <c r="B662" s="26">
        <v>532</v>
      </c>
      <c r="C662" s="26">
        <v>499</v>
      </c>
      <c r="D662" s="135">
        <f t="shared" si="10"/>
        <v>1.066132264529058</v>
      </c>
    </row>
    <row r="663" spans="1:4" ht="16.5" customHeight="1">
      <c r="A663" s="25" t="s">
        <v>608</v>
      </c>
      <c r="B663" s="26">
        <v>5</v>
      </c>
      <c r="C663" s="26">
        <v>355</v>
      </c>
      <c r="D663" s="135">
        <f t="shared" si="10"/>
        <v>0.014084507042253521</v>
      </c>
    </row>
    <row r="664" spans="1:4" ht="16.5" customHeight="1">
      <c r="A664" s="25" t="s">
        <v>609</v>
      </c>
      <c r="B664" s="26">
        <v>0</v>
      </c>
      <c r="C664" s="26">
        <v>0</v>
      </c>
      <c r="D664" s="135" t="str">
        <f t="shared" si="10"/>
        <v>-</v>
      </c>
    </row>
    <row r="665" spans="1:4" ht="16.5" customHeight="1">
      <c r="A665" s="25" t="s">
        <v>610</v>
      </c>
      <c r="B665" s="26">
        <v>244</v>
      </c>
      <c r="C665" s="26">
        <v>188</v>
      </c>
      <c r="D665" s="135">
        <f t="shared" si="10"/>
        <v>1.297872340425532</v>
      </c>
    </row>
    <row r="666" spans="1:4" ht="16.5" customHeight="1">
      <c r="A666" s="25" t="s">
        <v>611</v>
      </c>
      <c r="B666" s="26">
        <v>1314</v>
      </c>
      <c r="C666" s="26">
        <v>1530</v>
      </c>
      <c r="D666" s="135">
        <f t="shared" si="10"/>
        <v>0.8588235294117647</v>
      </c>
    </row>
    <row r="667" spans="1:4" ht="16.5" customHeight="1">
      <c r="A667" s="25" t="s">
        <v>612</v>
      </c>
      <c r="B667" s="26">
        <v>156</v>
      </c>
      <c r="C667" s="26">
        <v>15</v>
      </c>
      <c r="D667" s="135">
        <f t="shared" si="10"/>
        <v>10.4</v>
      </c>
    </row>
    <row r="668" spans="1:4" ht="16.5" customHeight="1">
      <c r="A668" s="136" t="s">
        <v>613</v>
      </c>
      <c r="B668" s="26">
        <f>SUM(B669:B676)</f>
        <v>2276</v>
      </c>
      <c r="C668" s="26">
        <f>SUM(C669:C676)</f>
        <v>1309</v>
      </c>
      <c r="D668" s="135">
        <f t="shared" si="10"/>
        <v>1.7387318563789151</v>
      </c>
    </row>
    <row r="669" spans="1:4" ht="16.5" customHeight="1">
      <c r="A669" s="25" t="s">
        <v>133</v>
      </c>
      <c r="B669" s="26">
        <v>205</v>
      </c>
      <c r="C669" s="26">
        <v>219</v>
      </c>
      <c r="D669" s="135">
        <f t="shared" si="10"/>
        <v>0.9360730593607306</v>
      </c>
    </row>
    <row r="670" spans="1:4" ht="16.5" customHeight="1">
      <c r="A670" s="25" t="s">
        <v>134</v>
      </c>
      <c r="B670" s="26">
        <v>1</v>
      </c>
      <c r="C670" s="26">
        <v>0</v>
      </c>
      <c r="D670" s="135" t="str">
        <f t="shared" si="10"/>
        <v>-</v>
      </c>
    </row>
    <row r="671" spans="1:4" ht="16.5" customHeight="1">
      <c r="A671" s="25" t="s">
        <v>135</v>
      </c>
      <c r="B671" s="26">
        <v>0</v>
      </c>
      <c r="C671" s="26">
        <v>0</v>
      </c>
      <c r="D671" s="135" t="str">
        <f t="shared" si="10"/>
        <v>-</v>
      </c>
    </row>
    <row r="672" spans="1:4" ht="16.5" customHeight="1">
      <c r="A672" s="25" t="s">
        <v>614</v>
      </c>
      <c r="B672" s="26">
        <v>277</v>
      </c>
      <c r="C672" s="26">
        <v>381</v>
      </c>
      <c r="D672" s="135">
        <f t="shared" si="10"/>
        <v>0.7270341207349081</v>
      </c>
    </row>
    <row r="673" spans="1:4" ht="16.5" customHeight="1">
      <c r="A673" s="25" t="s">
        <v>615</v>
      </c>
      <c r="B673" s="26">
        <v>412</v>
      </c>
      <c r="C673" s="26">
        <v>339</v>
      </c>
      <c r="D673" s="135">
        <f t="shared" si="10"/>
        <v>1.2153392330383481</v>
      </c>
    </row>
    <row r="674" spans="1:4" ht="16.5" customHeight="1">
      <c r="A674" s="25" t="s">
        <v>616</v>
      </c>
      <c r="B674" s="26">
        <v>239</v>
      </c>
      <c r="C674" s="26">
        <v>95</v>
      </c>
      <c r="D674" s="135">
        <f t="shared" si="10"/>
        <v>2.5157894736842104</v>
      </c>
    </row>
    <row r="675" spans="1:4" ht="16.5" customHeight="1">
      <c r="A675" s="25" t="s">
        <v>617</v>
      </c>
      <c r="B675" s="26">
        <v>0</v>
      </c>
      <c r="C675" s="26">
        <v>0</v>
      </c>
      <c r="D675" s="135" t="str">
        <f t="shared" si="10"/>
        <v>-</v>
      </c>
    </row>
    <row r="676" spans="1:4" ht="16.5" customHeight="1">
      <c r="A676" s="25" t="s">
        <v>618</v>
      </c>
      <c r="B676" s="26">
        <v>1142</v>
      </c>
      <c r="C676" s="26">
        <v>275</v>
      </c>
      <c r="D676" s="135">
        <f t="shared" si="10"/>
        <v>4.152727272727272</v>
      </c>
    </row>
    <row r="677" spans="1:4" ht="16.5" customHeight="1">
      <c r="A677" s="136" t="s">
        <v>619</v>
      </c>
      <c r="B677" s="26">
        <f>SUM(B678:B681)</f>
        <v>60</v>
      </c>
      <c r="C677" s="26">
        <f>SUM(C678:C681)</f>
        <v>50</v>
      </c>
      <c r="D677" s="135">
        <f t="shared" si="10"/>
        <v>1.2</v>
      </c>
    </row>
    <row r="678" spans="1:4" ht="16.5" customHeight="1">
      <c r="A678" s="25" t="s">
        <v>620</v>
      </c>
      <c r="B678" s="26">
        <v>60</v>
      </c>
      <c r="C678" s="26">
        <v>50</v>
      </c>
      <c r="D678" s="135">
        <f t="shared" si="10"/>
        <v>1.2</v>
      </c>
    </row>
    <row r="679" spans="1:4" ht="16.5" customHeight="1">
      <c r="A679" s="25" t="s">
        <v>621</v>
      </c>
      <c r="B679" s="26">
        <v>0</v>
      </c>
      <c r="C679" s="26">
        <v>0</v>
      </c>
      <c r="D679" s="135" t="str">
        <f t="shared" si="10"/>
        <v>-</v>
      </c>
    </row>
    <row r="680" spans="1:4" ht="16.5" customHeight="1">
      <c r="A680" s="25" t="s">
        <v>622</v>
      </c>
      <c r="B680" s="26">
        <v>0</v>
      </c>
      <c r="C680" s="26">
        <v>0</v>
      </c>
      <c r="D680" s="135" t="str">
        <f t="shared" si="10"/>
        <v>-</v>
      </c>
    </row>
    <row r="681" spans="1:4" ht="16.5" customHeight="1">
      <c r="A681" s="25" t="s">
        <v>623</v>
      </c>
      <c r="B681" s="26">
        <v>0</v>
      </c>
      <c r="C681" s="26">
        <v>0</v>
      </c>
      <c r="D681" s="135" t="str">
        <f t="shared" si="10"/>
        <v>-</v>
      </c>
    </row>
    <row r="682" spans="1:4" ht="16.5" customHeight="1">
      <c r="A682" s="136" t="s">
        <v>624</v>
      </c>
      <c r="B682" s="26">
        <v>0</v>
      </c>
      <c r="C682" s="26">
        <f>SUM(C683:C686)</f>
        <v>36</v>
      </c>
      <c r="D682" s="135">
        <f t="shared" si="10"/>
        <v>0</v>
      </c>
    </row>
    <row r="683" spans="1:4" ht="16.5" customHeight="1">
      <c r="A683" s="25" t="s">
        <v>133</v>
      </c>
      <c r="B683" s="26">
        <v>0</v>
      </c>
      <c r="C683" s="26">
        <v>0</v>
      </c>
      <c r="D683" s="135" t="str">
        <f t="shared" si="10"/>
        <v>-</v>
      </c>
    </row>
    <row r="684" spans="1:4" ht="16.5" customHeight="1">
      <c r="A684" s="25" t="s">
        <v>134</v>
      </c>
      <c r="B684" s="26">
        <v>0</v>
      </c>
      <c r="C684" s="26">
        <v>30</v>
      </c>
      <c r="D684" s="135">
        <f t="shared" si="10"/>
        <v>0</v>
      </c>
    </row>
    <row r="685" spans="1:4" ht="16.5" customHeight="1">
      <c r="A685" s="25" t="s">
        <v>135</v>
      </c>
      <c r="B685" s="26">
        <v>0</v>
      </c>
      <c r="C685" s="26">
        <v>0</v>
      </c>
      <c r="D685" s="135" t="str">
        <f t="shared" si="10"/>
        <v>-</v>
      </c>
    </row>
    <row r="686" spans="1:4" ht="16.5" customHeight="1">
      <c r="A686" s="25" t="s">
        <v>625</v>
      </c>
      <c r="B686" s="26">
        <v>0</v>
      </c>
      <c r="C686" s="26">
        <v>6</v>
      </c>
      <c r="D686" s="135">
        <f t="shared" si="10"/>
        <v>0</v>
      </c>
    </row>
    <row r="687" spans="1:4" ht="16.5" customHeight="1">
      <c r="A687" s="136" t="s">
        <v>626</v>
      </c>
      <c r="B687" s="26">
        <f>SUM(B688:B689)</f>
        <v>570</v>
      </c>
      <c r="C687" s="26">
        <f>SUM(C688:C689)</f>
        <v>674</v>
      </c>
      <c r="D687" s="135">
        <f t="shared" si="10"/>
        <v>0.8456973293768546</v>
      </c>
    </row>
    <row r="688" spans="1:4" ht="16.5" customHeight="1">
      <c r="A688" s="25" t="s">
        <v>627</v>
      </c>
      <c r="B688" s="26">
        <v>570</v>
      </c>
      <c r="C688" s="26">
        <v>532</v>
      </c>
      <c r="D688" s="135">
        <f t="shared" si="10"/>
        <v>1.0714285714285714</v>
      </c>
    </row>
    <row r="689" spans="1:4" ht="16.5" customHeight="1">
      <c r="A689" s="25" t="s">
        <v>628</v>
      </c>
      <c r="B689" s="26">
        <v>0</v>
      </c>
      <c r="C689" s="26">
        <v>142</v>
      </c>
      <c r="D689" s="135">
        <f t="shared" si="10"/>
        <v>0</v>
      </c>
    </row>
    <row r="690" spans="1:4" ht="16.5" customHeight="1">
      <c r="A690" s="136" t="s">
        <v>629</v>
      </c>
      <c r="B690" s="26">
        <f>SUM(B691:B692)</f>
        <v>875</v>
      </c>
      <c r="C690" s="26">
        <f>SUM(C691:C692)</f>
        <v>736</v>
      </c>
      <c r="D690" s="135">
        <f t="shared" si="10"/>
        <v>1.1888586956521738</v>
      </c>
    </row>
    <row r="691" spans="1:4" ht="16.5" customHeight="1">
      <c r="A691" s="25" t="s">
        <v>630</v>
      </c>
      <c r="B691" s="26">
        <v>9</v>
      </c>
      <c r="C691" s="26">
        <v>0</v>
      </c>
      <c r="D691" s="135" t="str">
        <f t="shared" si="10"/>
        <v>-</v>
      </c>
    </row>
    <row r="692" spans="1:4" ht="16.5" customHeight="1">
      <c r="A692" s="25" t="s">
        <v>631</v>
      </c>
      <c r="B692" s="26">
        <v>866</v>
      </c>
      <c r="C692" s="26">
        <v>736</v>
      </c>
      <c r="D692" s="135">
        <f t="shared" si="10"/>
        <v>1.1766304347826086</v>
      </c>
    </row>
    <row r="693" spans="1:4" ht="16.5" customHeight="1">
      <c r="A693" s="136" t="s">
        <v>632</v>
      </c>
      <c r="B693" s="26">
        <v>0</v>
      </c>
      <c r="C693" s="26">
        <f>SUM(C694:C695)</f>
        <v>0</v>
      </c>
      <c r="D693" s="135" t="str">
        <f t="shared" si="10"/>
        <v>-</v>
      </c>
    </row>
    <row r="694" spans="1:4" ht="16.5" customHeight="1">
      <c r="A694" s="25" t="s">
        <v>633</v>
      </c>
      <c r="B694" s="26">
        <v>0</v>
      </c>
      <c r="C694" s="26">
        <v>0</v>
      </c>
      <c r="D694" s="135" t="str">
        <f t="shared" si="10"/>
        <v>-</v>
      </c>
    </row>
    <row r="695" spans="1:4" ht="16.5" customHeight="1">
      <c r="A695" s="25" t="s">
        <v>634</v>
      </c>
      <c r="B695" s="26">
        <v>0</v>
      </c>
      <c r="C695" s="26">
        <v>0</v>
      </c>
      <c r="D695" s="135" t="str">
        <f t="shared" si="10"/>
        <v>-</v>
      </c>
    </row>
    <row r="696" spans="1:4" ht="16.5" customHeight="1">
      <c r="A696" s="136" t="s">
        <v>635</v>
      </c>
      <c r="B696" s="26">
        <v>0</v>
      </c>
      <c r="C696" s="26">
        <f>SUM(C697:C698)</f>
        <v>0</v>
      </c>
      <c r="D696" s="135" t="str">
        <f t="shared" si="10"/>
        <v>-</v>
      </c>
    </row>
    <row r="697" spans="1:4" ht="16.5" customHeight="1">
      <c r="A697" s="25" t="s">
        <v>636</v>
      </c>
      <c r="B697" s="26">
        <v>0</v>
      </c>
      <c r="C697" s="26">
        <v>0</v>
      </c>
      <c r="D697" s="135" t="str">
        <f t="shared" si="10"/>
        <v>-</v>
      </c>
    </row>
    <row r="698" spans="1:4" ht="16.5" customHeight="1">
      <c r="A698" s="25" t="s">
        <v>637</v>
      </c>
      <c r="B698" s="26">
        <v>0</v>
      </c>
      <c r="C698" s="26">
        <v>0</v>
      </c>
      <c r="D698" s="135" t="str">
        <f t="shared" si="10"/>
        <v>-</v>
      </c>
    </row>
    <row r="699" spans="1:4" ht="16.5" customHeight="1">
      <c r="A699" s="136" t="s">
        <v>638</v>
      </c>
      <c r="B699" s="26">
        <v>0</v>
      </c>
      <c r="C699" s="26">
        <f>SUM(C700:C701)</f>
        <v>0</v>
      </c>
      <c r="D699" s="135" t="str">
        <f t="shared" si="10"/>
        <v>-</v>
      </c>
    </row>
    <row r="700" spans="1:4" ht="16.5" customHeight="1">
      <c r="A700" s="25" t="s">
        <v>639</v>
      </c>
      <c r="B700" s="26">
        <v>0</v>
      </c>
      <c r="C700" s="26">
        <v>0</v>
      </c>
      <c r="D700" s="135" t="str">
        <f t="shared" si="10"/>
        <v>-</v>
      </c>
    </row>
    <row r="701" spans="1:4" ht="16.5" customHeight="1">
      <c r="A701" s="25" t="s">
        <v>640</v>
      </c>
      <c r="B701" s="26">
        <v>0</v>
      </c>
      <c r="C701" s="26">
        <v>0</v>
      </c>
      <c r="D701" s="135" t="str">
        <f t="shared" si="10"/>
        <v>-</v>
      </c>
    </row>
    <row r="702" spans="1:4" ht="16.5" customHeight="1">
      <c r="A702" s="136" t="s">
        <v>641</v>
      </c>
      <c r="B702" s="26">
        <f>SUM(B703:B705)</f>
        <v>95159</v>
      </c>
      <c r="C702" s="26">
        <f>SUM(C703:C705)</f>
        <v>100467</v>
      </c>
      <c r="D702" s="135">
        <f t="shared" si="10"/>
        <v>0.9471667313645277</v>
      </c>
    </row>
    <row r="703" spans="1:4" ht="16.5" customHeight="1">
      <c r="A703" s="25" t="s">
        <v>642</v>
      </c>
      <c r="B703" s="26">
        <v>94191</v>
      </c>
      <c r="C703" s="26">
        <v>100467</v>
      </c>
      <c r="D703" s="135">
        <f t="shared" si="10"/>
        <v>0.9375317268356774</v>
      </c>
    </row>
    <row r="704" spans="1:4" ht="16.5" customHeight="1">
      <c r="A704" s="25" t="s">
        <v>643</v>
      </c>
      <c r="B704" s="26">
        <v>968</v>
      </c>
      <c r="C704" s="26">
        <v>0</v>
      </c>
      <c r="D704" s="135" t="str">
        <f t="shared" si="10"/>
        <v>-</v>
      </c>
    </row>
    <row r="705" spans="1:4" ht="16.5" customHeight="1">
      <c r="A705" s="25" t="s">
        <v>644</v>
      </c>
      <c r="B705" s="26">
        <v>0</v>
      </c>
      <c r="C705" s="26">
        <v>0</v>
      </c>
      <c r="D705" s="135" t="str">
        <f t="shared" si="10"/>
        <v>-</v>
      </c>
    </row>
    <row r="706" spans="1:4" ht="16.5" customHeight="1">
      <c r="A706" s="136" t="s">
        <v>645</v>
      </c>
      <c r="B706" s="26">
        <f>SUM(B707:B710)</f>
        <v>1219</v>
      </c>
      <c r="C706" s="26">
        <f>SUM(C707:C710)</f>
        <v>1238</v>
      </c>
      <c r="D706" s="135">
        <f t="shared" si="10"/>
        <v>0.9846526655896607</v>
      </c>
    </row>
    <row r="707" spans="1:4" ht="16.5" customHeight="1">
      <c r="A707" s="25" t="s">
        <v>646</v>
      </c>
      <c r="B707" s="26">
        <v>0</v>
      </c>
      <c r="C707" s="26">
        <v>0</v>
      </c>
      <c r="D707" s="135" t="str">
        <f t="shared" si="10"/>
        <v>-</v>
      </c>
    </row>
    <row r="708" spans="1:4" ht="16.5" customHeight="1">
      <c r="A708" s="25" t="s">
        <v>647</v>
      </c>
      <c r="B708" s="26">
        <v>800</v>
      </c>
      <c r="C708" s="26">
        <v>727</v>
      </c>
      <c r="D708" s="135">
        <f t="shared" si="10"/>
        <v>1.1004126547455295</v>
      </c>
    </row>
    <row r="709" spans="1:4" ht="16.5" customHeight="1">
      <c r="A709" s="25" t="s">
        <v>648</v>
      </c>
      <c r="B709" s="26">
        <v>419</v>
      </c>
      <c r="C709" s="26">
        <v>511</v>
      </c>
      <c r="D709" s="135">
        <f aca="true" t="shared" si="11" ref="D709:D772">IF(C709=0,"-",B709/C709)</f>
        <v>0.8199608610567515</v>
      </c>
    </row>
    <row r="710" spans="1:4" ht="16.5" customHeight="1">
      <c r="A710" s="25" t="s">
        <v>649</v>
      </c>
      <c r="B710" s="26">
        <v>0</v>
      </c>
      <c r="C710" s="26">
        <v>0</v>
      </c>
      <c r="D710" s="135" t="str">
        <f t="shared" si="11"/>
        <v>-</v>
      </c>
    </row>
    <row r="711" spans="1:4" ht="16.5" customHeight="1">
      <c r="A711" s="136" t="s">
        <v>650</v>
      </c>
      <c r="B711" s="26">
        <f>B712</f>
        <v>58921</v>
      </c>
      <c r="C711" s="26">
        <f>C712</f>
        <v>27647</v>
      </c>
      <c r="D711" s="135">
        <f t="shared" si="11"/>
        <v>2.131189640829023</v>
      </c>
    </row>
    <row r="712" spans="1:4" ht="16.5" customHeight="1">
      <c r="A712" s="25" t="s">
        <v>651</v>
      </c>
      <c r="B712" s="26">
        <v>58921</v>
      </c>
      <c r="C712" s="26">
        <v>27647</v>
      </c>
      <c r="D712" s="135">
        <f t="shared" si="11"/>
        <v>2.131189640829023</v>
      </c>
    </row>
    <row r="713" spans="1:4" ht="16.5" customHeight="1">
      <c r="A713" s="136" t="s">
        <v>652</v>
      </c>
      <c r="B713" s="26">
        <f>SUM(B714,B719,B732,B736,B748,B751,B755,B765,B770,B776,B780,B783)</f>
        <v>99558</v>
      </c>
      <c r="C713" s="26">
        <f>SUM(C714,C719,C732,C736,C748,C751,C755,C765,C770,C776,C780,C783)</f>
        <v>65737</v>
      </c>
      <c r="D713" s="135">
        <f t="shared" si="11"/>
        <v>1.5144895568705599</v>
      </c>
    </row>
    <row r="714" spans="1:4" ht="16.5" customHeight="1">
      <c r="A714" s="136" t="s">
        <v>653</v>
      </c>
      <c r="B714" s="26">
        <f>SUM(B715:B718)</f>
        <v>1345</v>
      </c>
      <c r="C714" s="26">
        <f>SUM(C715:C718)</f>
        <v>1419</v>
      </c>
      <c r="D714" s="135">
        <f t="shared" si="11"/>
        <v>0.9478505990133897</v>
      </c>
    </row>
    <row r="715" spans="1:4" ht="16.5" customHeight="1">
      <c r="A715" s="25" t="s">
        <v>133</v>
      </c>
      <c r="B715" s="26">
        <v>753</v>
      </c>
      <c r="C715" s="26">
        <v>1132</v>
      </c>
      <c r="D715" s="135">
        <f t="shared" si="11"/>
        <v>0.6651943462897526</v>
      </c>
    </row>
    <row r="716" spans="1:4" ht="16.5" customHeight="1">
      <c r="A716" s="25" t="s">
        <v>134</v>
      </c>
      <c r="B716" s="26">
        <v>0</v>
      </c>
      <c r="C716" s="26">
        <v>0</v>
      </c>
      <c r="D716" s="135" t="str">
        <f t="shared" si="11"/>
        <v>-</v>
      </c>
    </row>
    <row r="717" spans="1:4" ht="16.5" customHeight="1">
      <c r="A717" s="25" t="s">
        <v>135</v>
      </c>
      <c r="B717" s="26">
        <v>0</v>
      </c>
      <c r="C717" s="26">
        <v>0</v>
      </c>
      <c r="D717" s="135" t="str">
        <f t="shared" si="11"/>
        <v>-</v>
      </c>
    </row>
    <row r="718" spans="1:4" ht="16.5" customHeight="1">
      <c r="A718" s="25" t="s">
        <v>654</v>
      </c>
      <c r="B718" s="26">
        <v>592</v>
      </c>
      <c r="C718" s="26">
        <v>287</v>
      </c>
      <c r="D718" s="135">
        <f t="shared" si="11"/>
        <v>2.062717770034843</v>
      </c>
    </row>
    <row r="719" spans="1:4" ht="16.5" customHeight="1">
      <c r="A719" s="136" t="s">
        <v>655</v>
      </c>
      <c r="B719" s="26">
        <f>SUM(B720:B731)</f>
        <v>6954</v>
      </c>
      <c r="C719" s="26">
        <f>SUM(C720:C731)</f>
        <v>4524</v>
      </c>
      <c r="D719" s="135">
        <f t="shared" si="11"/>
        <v>1.5371352785145889</v>
      </c>
    </row>
    <row r="720" spans="1:4" ht="16.5" customHeight="1">
      <c r="A720" s="25" t="s">
        <v>656</v>
      </c>
      <c r="B720" s="26">
        <v>2508</v>
      </c>
      <c r="C720" s="26">
        <v>1218</v>
      </c>
      <c r="D720" s="135">
        <f t="shared" si="11"/>
        <v>2.0591133004926108</v>
      </c>
    </row>
    <row r="721" spans="1:4" ht="16.5" customHeight="1">
      <c r="A721" s="25" t="s">
        <v>657</v>
      </c>
      <c r="B721" s="26">
        <v>158</v>
      </c>
      <c r="C721" s="26">
        <v>2267</v>
      </c>
      <c r="D721" s="135">
        <f t="shared" si="11"/>
        <v>0.06969563299514778</v>
      </c>
    </row>
    <row r="722" spans="1:4" ht="16.5" customHeight="1">
      <c r="A722" s="25" t="s">
        <v>658</v>
      </c>
      <c r="B722" s="26">
        <v>0</v>
      </c>
      <c r="C722" s="26">
        <v>0</v>
      </c>
      <c r="D722" s="135" t="str">
        <f t="shared" si="11"/>
        <v>-</v>
      </c>
    </row>
    <row r="723" spans="1:4" ht="16.5" customHeight="1">
      <c r="A723" s="25" t="s">
        <v>659</v>
      </c>
      <c r="B723" s="26">
        <v>0</v>
      </c>
      <c r="C723" s="26">
        <v>0</v>
      </c>
      <c r="D723" s="135" t="str">
        <f t="shared" si="11"/>
        <v>-</v>
      </c>
    </row>
    <row r="724" spans="1:4" ht="16.5" customHeight="1">
      <c r="A724" s="25" t="s">
        <v>660</v>
      </c>
      <c r="B724" s="26">
        <v>0</v>
      </c>
      <c r="C724" s="26">
        <v>0</v>
      </c>
      <c r="D724" s="135" t="str">
        <f t="shared" si="11"/>
        <v>-</v>
      </c>
    </row>
    <row r="725" spans="1:4" ht="16.5" customHeight="1">
      <c r="A725" s="25" t="s">
        <v>661</v>
      </c>
      <c r="B725" s="26">
        <v>0</v>
      </c>
      <c r="C725" s="26">
        <v>0</v>
      </c>
      <c r="D725" s="135" t="str">
        <f t="shared" si="11"/>
        <v>-</v>
      </c>
    </row>
    <row r="726" spans="1:4" ht="16.5" customHeight="1">
      <c r="A726" s="25" t="s">
        <v>662</v>
      </c>
      <c r="B726" s="26">
        <v>0</v>
      </c>
      <c r="C726" s="26">
        <v>10</v>
      </c>
      <c r="D726" s="135">
        <f t="shared" si="11"/>
        <v>0</v>
      </c>
    </row>
    <row r="727" spans="1:4" ht="16.5" customHeight="1">
      <c r="A727" s="25" t="s">
        <v>663</v>
      </c>
      <c r="B727" s="26">
        <v>0</v>
      </c>
      <c r="C727" s="26">
        <v>0</v>
      </c>
      <c r="D727" s="135" t="str">
        <f t="shared" si="11"/>
        <v>-</v>
      </c>
    </row>
    <row r="728" spans="1:4" ht="16.5" customHeight="1">
      <c r="A728" s="25" t="s">
        <v>664</v>
      </c>
      <c r="B728" s="26">
        <v>0</v>
      </c>
      <c r="C728" s="26">
        <v>0</v>
      </c>
      <c r="D728" s="135" t="str">
        <f t="shared" si="11"/>
        <v>-</v>
      </c>
    </row>
    <row r="729" spans="1:4" ht="16.5" customHeight="1">
      <c r="A729" s="25" t="s">
        <v>665</v>
      </c>
      <c r="B729" s="26">
        <v>0</v>
      </c>
      <c r="C729" s="26">
        <v>0</v>
      </c>
      <c r="D729" s="135" t="str">
        <f t="shared" si="11"/>
        <v>-</v>
      </c>
    </row>
    <row r="730" spans="1:4" ht="16.5" customHeight="1">
      <c r="A730" s="25" t="s">
        <v>666</v>
      </c>
      <c r="B730" s="26">
        <v>0</v>
      </c>
      <c r="C730" s="26">
        <v>0</v>
      </c>
      <c r="D730" s="135" t="str">
        <f t="shared" si="11"/>
        <v>-</v>
      </c>
    </row>
    <row r="731" spans="1:4" ht="16.5" customHeight="1">
      <c r="A731" s="25" t="s">
        <v>667</v>
      </c>
      <c r="B731" s="26">
        <v>4288</v>
      </c>
      <c r="C731" s="26">
        <v>1029</v>
      </c>
      <c r="D731" s="135">
        <f t="shared" si="11"/>
        <v>4.167152575315841</v>
      </c>
    </row>
    <row r="732" spans="1:4" ht="16.5" customHeight="1">
      <c r="A732" s="136" t="s">
        <v>668</v>
      </c>
      <c r="B732" s="26">
        <f>SUM(B733:B735)</f>
        <v>84</v>
      </c>
      <c r="C732" s="26">
        <f>SUM(C733:C735)</f>
        <v>45</v>
      </c>
      <c r="D732" s="135">
        <f t="shared" si="11"/>
        <v>1.8666666666666667</v>
      </c>
    </row>
    <row r="733" spans="1:4" ht="16.5" customHeight="1">
      <c r="A733" s="25" t="s">
        <v>669</v>
      </c>
      <c r="B733" s="26">
        <v>0</v>
      </c>
      <c r="C733" s="26">
        <v>0</v>
      </c>
      <c r="D733" s="135" t="str">
        <f t="shared" si="11"/>
        <v>-</v>
      </c>
    </row>
    <row r="734" spans="1:4" ht="16.5" customHeight="1">
      <c r="A734" s="25" t="s">
        <v>670</v>
      </c>
      <c r="B734" s="26">
        <v>0</v>
      </c>
      <c r="C734" s="26">
        <v>0</v>
      </c>
      <c r="D734" s="135" t="str">
        <f t="shared" si="11"/>
        <v>-</v>
      </c>
    </row>
    <row r="735" spans="1:4" ht="16.5" customHeight="1">
      <c r="A735" s="25" t="s">
        <v>671</v>
      </c>
      <c r="B735" s="26">
        <v>84</v>
      </c>
      <c r="C735" s="26">
        <v>45</v>
      </c>
      <c r="D735" s="135">
        <f t="shared" si="11"/>
        <v>1.8666666666666667</v>
      </c>
    </row>
    <row r="736" spans="1:4" ht="16.5" customHeight="1">
      <c r="A736" s="136" t="s">
        <v>672</v>
      </c>
      <c r="B736" s="26">
        <f>SUM(B737:B747)</f>
        <v>11544</v>
      </c>
      <c r="C736" s="26">
        <f>SUM(C737:C747)</f>
        <v>14091</v>
      </c>
      <c r="D736" s="135">
        <f t="shared" si="11"/>
        <v>0.8192463274430487</v>
      </c>
    </row>
    <row r="737" spans="1:4" ht="16.5" customHeight="1">
      <c r="A737" s="25" t="s">
        <v>673</v>
      </c>
      <c r="B737" s="26">
        <v>1026</v>
      </c>
      <c r="C737" s="26">
        <v>784</v>
      </c>
      <c r="D737" s="135">
        <f t="shared" si="11"/>
        <v>1.308673469387755</v>
      </c>
    </row>
    <row r="738" spans="1:4" ht="16.5" customHeight="1">
      <c r="A738" s="25" t="s">
        <v>674</v>
      </c>
      <c r="B738" s="26">
        <v>474</v>
      </c>
      <c r="C738" s="26">
        <v>398</v>
      </c>
      <c r="D738" s="135">
        <f t="shared" si="11"/>
        <v>1.1909547738693467</v>
      </c>
    </row>
    <row r="739" spans="1:4" ht="16.5" customHeight="1">
      <c r="A739" s="25" t="s">
        <v>675</v>
      </c>
      <c r="B739" s="26">
        <v>2290</v>
      </c>
      <c r="C739" s="26">
        <v>2434</v>
      </c>
      <c r="D739" s="135">
        <f t="shared" si="11"/>
        <v>0.9408381265406738</v>
      </c>
    </row>
    <row r="740" spans="1:4" ht="16.5" customHeight="1">
      <c r="A740" s="25" t="s">
        <v>676</v>
      </c>
      <c r="B740" s="26">
        <v>0</v>
      </c>
      <c r="C740" s="26">
        <v>0</v>
      </c>
      <c r="D740" s="135" t="str">
        <f t="shared" si="11"/>
        <v>-</v>
      </c>
    </row>
    <row r="741" spans="1:4" ht="16.5" customHeight="1">
      <c r="A741" s="25" t="s">
        <v>677</v>
      </c>
      <c r="B741" s="26">
        <v>0</v>
      </c>
      <c r="C741" s="26">
        <v>29</v>
      </c>
      <c r="D741" s="135">
        <f t="shared" si="11"/>
        <v>0</v>
      </c>
    </row>
    <row r="742" spans="1:4" ht="16.5" customHeight="1">
      <c r="A742" s="25" t="s">
        <v>678</v>
      </c>
      <c r="B742" s="26">
        <v>5608</v>
      </c>
      <c r="C742" s="26">
        <v>4644</v>
      </c>
      <c r="D742" s="135">
        <f t="shared" si="11"/>
        <v>1.2075796726959518</v>
      </c>
    </row>
    <row r="743" spans="1:4" ht="16.5" customHeight="1">
      <c r="A743" s="25" t="s">
        <v>679</v>
      </c>
      <c r="B743" s="26">
        <v>0</v>
      </c>
      <c r="C743" s="26">
        <v>0</v>
      </c>
      <c r="D743" s="135" t="str">
        <f t="shared" si="11"/>
        <v>-</v>
      </c>
    </row>
    <row r="744" spans="1:4" ht="16.5" customHeight="1">
      <c r="A744" s="25" t="s">
        <v>680</v>
      </c>
      <c r="B744" s="26">
        <v>4</v>
      </c>
      <c r="C744" s="26">
        <v>0</v>
      </c>
      <c r="D744" s="135" t="str">
        <f t="shared" si="11"/>
        <v>-</v>
      </c>
    </row>
    <row r="745" spans="1:4" ht="16.5" customHeight="1">
      <c r="A745" s="25" t="s">
        <v>681</v>
      </c>
      <c r="B745" s="26">
        <v>2131</v>
      </c>
      <c r="C745" s="26">
        <v>1880</v>
      </c>
      <c r="D745" s="135">
        <f t="shared" si="11"/>
        <v>1.1335106382978724</v>
      </c>
    </row>
    <row r="746" spans="1:4" ht="16.5" customHeight="1">
      <c r="A746" s="25" t="s">
        <v>682</v>
      </c>
      <c r="B746" s="26">
        <v>0</v>
      </c>
      <c r="C746" s="26">
        <v>10</v>
      </c>
      <c r="D746" s="135">
        <f t="shared" si="11"/>
        <v>0</v>
      </c>
    </row>
    <row r="747" spans="1:4" ht="16.5" customHeight="1">
      <c r="A747" s="25" t="s">
        <v>683</v>
      </c>
      <c r="B747" s="26">
        <v>11</v>
      </c>
      <c r="C747" s="26">
        <v>3912</v>
      </c>
      <c r="D747" s="135">
        <f t="shared" si="11"/>
        <v>0.0028118609406952966</v>
      </c>
    </row>
    <row r="748" spans="1:4" ht="16.5" customHeight="1">
      <c r="A748" s="136" t="s">
        <v>684</v>
      </c>
      <c r="B748" s="26">
        <f>SUM(B749:B750)</f>
        <v>782</v>
      </c>
      <c r="C748" s="26">
        <f>SUM(C749:C750)</f>
        <v>167</v>
      </c>
      <c r="D748" s="135">
        <f t="shared" si="11"/>
        <v>4.682634730538922</v>
      </c>
    </row>
    <row r="749" spans="1:4" ht="16.5" customHeight="1">
      <c r="A749" s="25" t="s">
        <v>685</v>
      </c>
      <c r="B749" s="26">
        <v>270</v>
      </c>
      <c r="C749" s="26">
        <v>167</v>
      </c>
      <c r="D749" s="135">
        <f t="shared" si="11"/>
        <v>1.6167664670658684</v>
      </c>
    </row>
    <row r="750" spans="1:4" ht="16.5" customHeight="1">
      <c r="A750" s="25" t="s">
        <v>686</v>
      </c>
      <c r="B750" s="26">
        <v>512</v>
      </c>
      <c r="C750" s="26">
        <v>0</v>
      </c>
      <c r="D750" s="135" t="str">
        <f t="shared" si="11"/>
        <v>-</v>
      </c>
    </row>
    <row r="751" spans="1:4" ht="16.5" customHeight="1">
      <c r="A751" s="136" t="s">
        <v>687</v>
      </c>
      <c r="B751" s="26">
        <f>SUM(B752:B754)</f>
        <v>4302</v>
      </c>
      <c r="C751" s="26">
        <f>SUM(C752:C754)</f>
        <v>4268</v>
      </c>
      <c r="D751" s="135">
        <f t="shared" si="11"/>
        <v>1.0079662605435802</v>
      </c>
    </row>
    <row r="752" spans="1:4" ht="16.5" customHeight="1">
      <c r="A752" s="25" t="s">
        <v>688</v>
      </c>
      <c r="B752" s="26">
        <v>0</v>
      </c>
      <c r="C752" s="26">
        <v>0</v>
      </c>
      <c r="D752" s="135" t="str">
        <f t="shared" si="11"/>
        <v>-</v>
      </c>
    </row>
    <row r="753" spans="1:4" ht="16.5" customHeight="1">
      <c r="A753" s="25" t="s">
        <v>689</v>
      </c>
      <c r="B753" s="26">
        <v>1344</v>
      </c>
      <c r="C753" s="26">
        <v>1323</v>
      </c>
      <c r="D753" s="135">
        <f t="shared" si="11"/>
        <v>1.0158730158730158</v>
      </c>
    </row>
    <row r="754" spans="1:4" ht="16.5" customHeight="1">
      <c r="A754" s="25" t="s">
        <v>690</v>
      </c>
      <c r="B754" s="26">
        <v>2958</v>
      </c>
      <c r="C754" s="26">
        <v>2945</v>
      </c>
      <c r="D754" s="135">
        <f t="shared" si="11"/>
        <v>1.004414261460102</v>
      </c>
    </row>
    <row r="755" spans="1:4" ht="16.5" customHeight="1">
      <c r="A755" s="136" t="s">
        <v>691</v>
      </c>
      <c r="B755" s="26">
        <f>SUM(B756:B764)</f>
        <v>3315</v>
      </c>
      <c r="C755" s="26">
        <f>SUM(C756:C764)</f>
        <v>3774</v>
      </c>
      <c r="D755" s="135">
        <f t="shared" si="11"/>
        <v>0.8783783783783784</v>
      </c>
    </row>
    <row r="756" spans="1:4" ht="16.5" customHeight="1">
      <c r="A756" s="25" t="s">
        <v>133</v>
      </c>
      <c r="B756" s="26">
        <v>804</v>
      </c>
      <c r="C756" s="26">
        <v>1362</v>
      </c>
      <c r="D756" s="135">
        <f t="shared" si="11"/>
        <v>0.5903083700440529</v>
      </c>
    </row>
    <row r="757" spans="1:4" ht="16.5" customHeight="1">
      <c r="A757" s="25" t="s">
        <v>134</v>
      </c>
      <c r="B757" s="26">
        <v>91</v>
      </c>
      <c r="C757" s="26">
        <v>79</v>
      </c>
      <c r="D757" s="135">
        <f t="shared" si="11"/>
        <v>1.1518987341772151</v>
      </c>
    </row>
    <row r="758" spans="1:4" ht="16.5" customHeight="1">
      <c r="A758" s="25" t="s">
        <v>135</v>
      </c>
      <c r="B758" s="26">
        <v>0</v>
      </c>
      <c r="C758" s="26">
        <v>0</v>
      </c>
      <c r="D758" s="135" t="str">
        <f t="shared" si="11"/>
        <v>-</v>
      </c>
    </row>
    <row r="759" spans="1:4" ht="16.5" customHeight="1">
      <c r="A759" s="25" t="s">
        <v>692</v>
      </c>
      <c r="B759" s="26">
        <v>58</v>
      </c>
      <c r="C759" s="26">
        <v>58</v>
      </c>
      <c r="D759" s="135">
        <f t="shared" si="11"/>
        <v>1</v>
      </c>
    </row>
    <row r="760" spans="1:4" ht="16.5" customHeight="1">
      <c r="A760" s="25" t="s">
        <v>693</v>
      </c>
      <c r="B760" s="26">
        <v>2</v>
      </c>
      <c r="C760" s="26">
        <v>0</v>
      </c>
      <c r="D760" s="135" t="str">
        <f t="shared" si="11"/>
        <v>-</v>
      </c>
    </row>
    <row r="761" spans="1:4" ht="16.5" customHeight="1">
      <c r="A761" s="25" t="s">
        <v>694</v>
      </c>
      <c r="B761" s="26">
        <v>0</v>
      </c>
      <c r="C761" s="26">
        <v>1</v>
      </c>
      <c r="D761" s="135">
        <f t="shared" si="11"/>
        <v>0</v>
      </c>
    </row>
    <row r="762" spans="1:4" ht="16.5" customHeight="1">
      <c r="A762" s="25" t="s">
        <v>695</v>
      </c>
      <c r="B762" s="26">
        <v>834</v>
      </c>
      <c r="C762" s="26">
        <v>809</v>
      </c>
      <c r="D762" s="135">
        <f t="shared" si="11"/>
        <v>1.030902348578492</v>
      </c>
    </row>
    <row r="763" spans="1:4" ht="16.5" customHeight="1">
      <c r="A763" s="25" t="s">
        <v>142</v>
      </c>
      <c r="B763" s="26">
        <v>453</v>
      </c>
      <c r="C763" s="26">
        <v>601</v>
      </c>
      <c r="D763" s="135">
        <f t="shared" si="11"/>
        <v>0.7537437603993344</v>
      </c>
    </row>
    <row r="764" spans="1:4" ht="16.5" customHeight="1">
      <c r="A764" s="25" t="s">
        <v>696</v>
      </c>
      <c r="B764" s="26">
        <v>1073</v>
      </c>
      <c r="C764" s="26">
        <v>864</v>
      </c>
      <c r="D764" s="135">
        <f t="shared" si="11"/>
        <v>1.2418981481481481</v>
      </c>
    </row>
    <row r="765" spans="1:4" ht="16.5" customHeight="1">
      <c r="A765" s="136" t="s">
        <v>697</v>
      </c>
      <c r="B765" s="26">
        <f>SUM(B766:B769)</f>
        <v>5744</v>
      </c>
      <c r="C765" s="26">
        <f>SUM(C766:C769)</f>
        <v>5373</v>
      </c>
      <c r="D765" s="135">
        <f t="shared" si="11"/>
        <v>1.0690489484459333</v>
      </c>
    </row>
    <row r="766" spans="1:4" ht="16.5" customHeight="1">
      <c r="A766" s="25" t="s">
        <v>698</v>
      </c>
      <c r="B766" s="26">
        <v>0</v>
      </c>
      <c r="C766" s="26">
        <v>0</v>
      </c>
      <c r="D766" s="135" t="str">
        <f t="shared" si="11"/>
        <v>-</v>
      </c>
    </row>
    <row r="767" spans="1:4" ht="16.5" customHeight="1">
      <c r="A767" s="25" t="s">
        <v>699</v>
      </c>
      <c r="B767" s="26">
        <v>0</v>
      </c>
      <c r="C767" s="26">
        <v>0</v>
      </c>
      <c r="D767" s="135" t="str">
        <f t="shared" si="11"/>
        <v>-</v>
      </c>
    </row>
    <row r="768" spans="1:4" ht="16.5" customHeight="1">
      <c r="A768" s="25" t="s">
        <v>700</v>
      </c>
      <c r="B768" s="26">
        <v>3124</v>
      </c>
      <c r="C768" s="26">
        <v>2753</v>
      </c>
      <c r="D768" s="135">
        <f t="shared" si="11"/>
        <v>1.1347620777333818</v>
      </c>
    </row>
    <row r="769" spans="1:4" ht="16.5" customHeight="1">
      <c r="A769" s="25" t="s">
        <v>701</v>
      </c>
      <c r="B769" s="26">
        <v>2620</v>
      </c>
      <c r="C769" s="26">
        <v>2620</v>
      </c>
      <c r="D769" s="135">
        <f t="shared" si="11"/>
        <v>1</v>
      </c>
    </row>
    <row r="770" spans="1:4" ht="16.5" customHeight="1">
      <c r="A770" s="136" t="s">
        <v>702</v>
      </c>
      <c r="B770" s="26">
        <f>SUM(B771:B775)</f>
        <v>37827</v>
      </c>
      <c r="C770" s="26">
        <f>SUM(C771:C775)</f>
        <v>31010</v>
      </c>
      <c r="D770" s="135">
        <f t="shared" si="11"/>
        <v>1.2198323121573686</v>
      </c>
    </row>
    <row r="771" spans="1:4" ht="16.5" customHeight="1">
      <c r="A771" s="137" t="s">
        <v>1219</v>
      </c>
      <c r="B771" s="26">
        <v>0</v>
      </c>
      <c r="C771" s="26">
        <v>0</v>
      </c>
      <c r="D771" s="135" t="str">
        <f t="shared" si="11"/>
        <v>-</v>
      </c>
    </row>
    <row r="772" spans="1:4" ht="16.5" customHeight="1">
      <c r="A772" s="25" t="s">
        <v>704</v>
      </c>
      <c r="B772" s="26">
        <v>35827</v>
      </c>
      <c r="C772" s="26">
        <v>29010</v>
      </c>
      <c r="D772" s="135">
        <f t="shared" si="11"/>
        <v>1.2349879351947604</v>
      </c>
    </row>
    <row r="773" spans="1:4" ht="16.5" customHeight="1">
      <c r="A773" s="25" t="s">
        <v>705</v>
      </c>
      <c r="B773" s="26">
        <v>0</v>
      </c>
      <c r="C773" s="26">
        <v>0</v>
      </c>
      <c r="D773" s="135" t="str">
        <f aca="true" t="shared" si="12" ref="D773:D836">IF(C773=0,"-",B773/C773)</f>
        <v>-</v>
      </c>
    </row>
    <row r="774" spans="1:4" ht="16.5" customHeight="1">
      <c r="A774" s="25" t="s">
        <v>706</v>
      </c>
      <c r="B774" s="26">
        <v>0</v>
      </c>
      <c r="C774" s="26">
        <v>0</v>
      </c>
      <c r="D774" s="135" t="str">
        <f t="shared" si="12"/>
        <v>-</v>
      </c>
    </row>
    <row r="775" spans="1:4" ht="16.5" customHeight="1">
      <c r="A775" s="25" t="s">
        <v>707</v>
      </c>
      <c r="B775" s="26">
        <v>2000</v>
      </c>
      <c r="C775" s="26">
        <v>2000</v>
      </c>
      <c r="D775" s="135">
        <f t="shared" si="12"/>
        <v>1</v>
      </c>
    </row>
    <row r="776" spans="1:4" ht="16.5" customHeight="1">
      <c r="A776" s="136" t="s">
        <v>708</v>
      </c>
      <c r="B776" s="26">
        <f>SUM(B777:B779)</f>
        <v>274</v>
      </c>
      <c r="C776" s="26">
        <f>SUM(C777:C779)</f>
        <v>302</v>
      </c>
      <c r="D776" s="135">
        <f t="shared" si="12"/>
        <v>0.9072847682119205</v>
      </c>
    </row>
    <row r="777" spans="1:4" ht="16.5" customHeight="1">
      <c r="A777" s="25" t="s">
        <v>709</v>
      </c>
      <c r="B777" s="26">
        <v>0</v>
      </c>
      <c r="C777" s="26">
        <v>0</v>
      </c>
      <c r="D777" s="135" t="str">
        <f t="shared" si="12"/>
        <v>-</v>
      </c>
    </row>
    <row r="778" spans="1:4" ht="16.5" customHeight="1">
      <c r="A778" s="25" t="s">
        <v>710</v>
      </c>
      <c r="B778" s="26">
        <v>274</v>
      </c>
      <c r="C778" s="26">
        <v>302</v>
      </c>
      <c r="D778" s="135">
        <f t="shared" si="12"/>
        <v>0.9072847682119205</v>
      </c>
    </row>
    <row r="779" spans="1:4" ht="16.5" customHeight="1">
      <c r="A779" s="25" t="s">
        <v>711</v>
      </c>
      <c r="B779" s="26">
        <v>0</v>
      </c>
      <c r="C779" s="26">
        <v>0</v>
      </c>
      <c r="D779" s="135" t="str">
        <f t="shared" si="12"/>
        <v>-</v>
      </c>
    </row>
    <row r="780" spans="1:4" ht="16.5" customHeight="1">
      <c r="A780" s="136" t="s">
        <v>712</v>
      </c>
      <c r="B780" s="26">
        <f>SUM(B781:B782)</f>
        <v>120</v>
      </c>
      <c r="C780" s="26">
        <f>SUM(C781:C782)</f>
        <v>98</v>
      </c>
      <c r="D780" s="135">
        <f t="shared" si="12"/>
        <v>1.2244897959183674</v>
      </c>
    </row>
    <row r="781" spans="1:4" ht="16.5" customHeight="1">
      <c r="A781" s="25" t="s">
        <v>713</v>
      </c>
      <c r="B781" s="26">
        <v>120</v>
      </c>
      <c r="C781" s="26">
        <v>98</v>
      </c>
      <c r="D781" s="135">
        <f t="shared" si="12"/>
        <v>1.2244897959183674</v>
      </c>
    </row>
    <row r="782" spans="1:4" ht="16.5" customHeight="1">
      <c r="A782" s="25" t="s">
        <v>714</v>
      </c>
      <c r="B782" s="26">
        <v>0</v>
      </c>
      <c r="C782" s="26">
        <v>0</v>
      </c>
      <c r="D782" s="135" t="str">
        <f t="shared" si="12"/>
        <v>-</v>
      </c>
    </row>
    <row r="783" spans="1:4" ht="16.5" customHeight="1">
      <c r="A783" s="136" t="s">
        <v>715</v>
      </c>
      <c r="B783" s="26">
        <f>B784</f>
        <v>27267</v>
      </c>
      <c r="C783" s="26">
        <f>C784</f>
        <v>666</v>
      </c>
      <c r="D783" s="135">
        <f t="shared" si="12"/>
        <v>40.94144144144144</v>
      </c>
    </row>
    <row r="784" spans="1:4" ht="16.5" customHeight="1">
      <c r="A784" s="25" t="s">
        <v>716</v>
      </c>
      <c r="B784" s="26">
        <v>27267</v>
      </c>
      <c r="C784" s="26">
        <v>666</v>
      </c>
      <c r="D784" s="135">
        <f t="shared" si="12"/>
        <v>40.94144144144144</v>
      </c>
    </row>
    <row r="785" spans="1:4" ht="16.5" customHeight="1">
      <c r="A785" s="136" t="s">
        <v>717</v>
      </c>
      <c r="B785" s="26">
        <f>SUM(B786,B795,B799,B807,B813,B820,B826,B829,B832,B834,B836,B842,B844,B846,B861)</f>
        <v>58194</v>
      </c>
      <c r="C785" s="26">
        <f>SUM(C786,C795,C799,C807,C813,C820,C826,C829,C832,C834,C836,C842,C844,C846,C861)</f>
        <v>22985</v>
      </c>
      <c r="D785" s="135">
        <f t="shared" si="12"/>
        <v>2.5318251033282575</v>
      </c>
    </row>
    <row r="786" spans="1:4" ht="16.5" customHeight="1">
      <c r="A786" s="136" t="s">
        <v>718</v>
      </c>
      <c r="B786" s="26">
        <f>SUM(B787:B794)</f>
        <v>2763</v>
      </c>
      <c r="C786" s="26">
        <f>SUM(C787:C794)</f>
        <v>2344</v>
      </c>
      <c r="D786" s="135">
        <f t="shared" si="12"/>
        <v>1.1787542662116042</v>
      </c>
    </row>
    <row r="787" spans="1:4" ht="16.5" customHeight="1">
      <c r="A787" s="25" t="s">
        <v>133</v>
      </c>
      <c r="B787" s="26">
        <v>1524</v>
      </c>
      <c r="C787" s="26">
        <v>1221</v>
      </c>
      <c r="D787" s="135">
        <f t="shared" si="12"/>
        <v>1.2481572481572483</v>
      </c>
    </row>
    <row r="788" spans="1:4" ht="16.5" customHeight="1">
      <c r="A788" s="25" t="s">
        <v>134</v>
      </c>
      <c r="B788" s="26">
        <v>186</v>
      </c>
      <c r="C788" s="26">
        <v>158</v>
      </c>
      <c r="D788" s="135">
        <f t="shared" si="12"/>
        <v>1.1772151898734178</v>
      </c>
    </row>
    <row r="789" spans="1:4" ht="16.5" customHeight="1">
      <c r="A789" s="25" t="s">
        <v>135</v>
      </c>
      <c r="B789" s="26">
        <v>0</v>
      </c>
      <c r="C789" s="26">
        <v>0</v>
      </c>
      <c r="D789" s="135" t="str">
        <f t="shared" si="12"/>
        <v>-</v>
      </c>
    </row>
    <row r="790" spans="1:4" ht="16.5" customHeight="1">
      <c r="A790" s="25" t="s">
        <v>719</v>
      </c>
      <c r="B790" s="26">
        <v>0</v>
      </c>
      <c r="C790" s="26">
        <v>0</v>
      </c>
      <c r="D790" s="135" t="str">
        <f t="shared" si="12"/>
        <v>-</v>
      </c>
    </row>
    <row r="791" spans="1:4" ht="16.5" customHeight="1">
      <c r="A791" s="25" t="s">
        <v>720</v>
      </c>
      <c r="B791" s="26">
        <v>0</v>
      </c>
      <c r="C791" s="26">
        <v>0</v>
      </c>
      <c r="D791" s="135" t="str">
        <f t="shared" si="12"/>
        <v>-</v>
      </c>
    </row>
    <row r="792" spans="1:4" ht="16.5" customHeight="1">
      <c r="A792" s="25" t="s">
        <v>721</v>
      </c>
      <c r="B792" s="26">
        <v>0</v>
      </c>
      <c r="C792" s="26">
        <v>0</v>
      </c>
      <c r="D792" s="135" t="str">
        <f t="shared" si="12"/>
        <v>-</v>
      </c>
    </row>
    <row r="793" spans="1:4" ht="16.5" customHeight="1">
      <c r="A793" s="25" t="s">
        <v>722</v>
      </c>
      <c r="B793" s="26">
        <v>0</v>
      </c>
      <c r="C793" s="26">
        <v>0</v>
      </c>
      <c r="D793" s="135" t="str">
        <f t="shared" si="12"/>
        <v>-</v>
      </c>
    </row>
    <row r="794" spans="1:4" ht="16.5" customHeight="1">
      <c r="A794" s="25" t="s">
        <v>723</v>
      </c>
      <c r="B794" s="26">
        <v>1053</v>
      </c>
      <c r="C794" s="26">
        <v>965</v>
      </c>
      <c r="D794" s="135">
        <f t="shared" si="12"/>
        <v>1.0911917098445596</v>
      </c>
    </row>
    <row r="795" spans="1:4" ht="16.5" customHeight="1">
      <c r="A795" s="136" t="s">
        <v>724</v>
      </c>
      <c r="B795" s="26">
        <f>SUM(B796:B798)</f>
        <v>3</v>
      </c>
      <c r="C795" s="26">
        <f>SUM(C796:C798)</f>
        <v>209</v>
      </c>
      <c r="D795" s="135">
        <f t="shared" si="12"/>
        <v>0.014354066985645933</v>
      </c>
    </row>
    <row r="796" spans="1:4" ht="16.5" customHeight="1">
      <c r="A796" s="25" t="s">
        <v>725</v>
      </c>
      <c r="B796" s="26">
        <v>0</v>
      </c>
      <c r="C796" s="26">
        <v>0</v>
      </c>
      <c r="D796" s="135" t="str">
        <f t="shared" si="12"/>
        <v>-</v>
      </c>
    </row>
    <row r="797" spans="1:4" ht="16.5" customHeight="1">
      <c r="A797" s="25" t="s">
        <v>726</v>
      </c>
      <c r="B797" s="26">
        <v>0</v>
      </c>
      <c r="C797" s="26">
        <v>0</v>
      </c>
      <c r="D797" s="135" t="str">
        <f t="shared" si="12"/>
        <v>-</v>
      </c>
    </row>
    <row r="798" spans="1:4" ht="16.5" customHeight="1">
      <c r="A798" s="25" t="s">
        <v>727</v>
      </c>
      <c r="B798" s="26">
        <v>3</v>
      </c>
      <c r="C798" s="26">
        <v>209</v>
      </c>
      <c r="D798" s="135">
        <f t="shared" si="12"/>
        <v>0.014354066985645933</v>
      </c>
    </row>
    <row r="799" spans="1:4" ht="16.5" customHeight="1">
      <c r="A799" s="136" t="s">
        <v>728</v>
      </c>
      <c r="B799" s="26">
        <v>6092</v>
      </c>
      <c r="C799" s="26">
        <f>SUM(C800:C806)</f>
        <v>3851</v>
      </c>
      <c r="D799" s="135">
        <f t="shared" si="12"/>
        <v>1.5819267722669437</v>
      </c>
    </row>
    <row r="800" spans="1:4" ht="16.5" customHeight="1">
      <c r="A800" s="25" t="s">
        <v>729</v>
      </c>
      <c r="B800" s="26">
        <v>1166</v>
      </c>
      <c r="C800" s="26">
        <v>820</v>
      </c>
      <c r="D800" s="135">
        <f t="shared" si="12"/>
        <v>1.421951219512195</v>
      </c>
    </row>
    <row r="801" spans="1:4" ht="16.5" customHeight="1">
      <c r="A801" s="25" t="s">
        <v>730</v>
      </c>
      <c r="B801" s="26">
        <v>2329</v>
      </c>
      <c r="C801" s="26">
        <v>0</v>
      </c>
      <c r="D801" s="135" t="str">
        <f t="shared" si="12"/>
        <v>-</v>
      </c>
    </row>
    <row r="802" spans="1:4" ht="16.5" customHeight="1">
      <c r="A802" s="25" t="s">
        <v>731</v>
      </c>
      <c r="B802" s="26">
        <v>0</v>
      </c>
      <c r="C802" s="26">
        <v>0</v>
      </c>
      <c r="D802" s="135" t="str">
        <f t="shared" si="12"/>
        <v>-</v>
      </c>
    </row>
    <row r="803" spans="1:4" ht="16.5" customHeight="1">
      <c r="A803" s="25" t="s">
        <v>732</v>
      </c>
      <c r="B803" s="26">
        <v>0</v>
      </c>
      <c r="C803" s="26">
        <v>0</v>
      </c>
      <c r="D803" s="135" t="str">
        <f t="shared" si="12"/>
        <v>-</v>
      </c>
    </row>
    <row r="804" spans="1:4" ht="16.5" customHeight="1">
      <c r="A804" s="25" t="s">
        <v>733</v>
      </c>
      <c r="B804" s="26">
        <v>0</v>
      </c>
      <c r="C804" s="26">
        <v>0</v>
      </c>
      <c r="D804" s="135" t="str">
        <f t="shared" si="12"/>
        <v>-</v>
      </c>
    </row>
    <row r="805" spans="1:4" ht="16.5" customHeight="1">
      <c r="A805" s="25" t="s">
        <v>734</v>
      </c>
      <c r="B805" s="26">
        <v>0</v>
      </c>
      <c r="C805" s="26">
        <v>0</v>
      </c>
      <c r="D805" s="135" t="str">
        <f t="shared" si="12"/>
        <v>-</v>
      </c>
    </row>
    <row r="806" spans="1:4" ht="16.5" customHeight="1">
      <c r="A806" s="25" t="s">
        <v>735</v>
      </c>
      <c r="B806" s="26">
        <v>2597</v>
      </c>
      <c r="C806" s="26">
        <v>3031</v>
      </c>
      <c r="D806" s="135">
        <f t="shared" si="12"/>
        <v>0.8568129330254042</v>
      </c>
    </row>
    <row r="807" spans="1:4" ht="16.5" customHeight="1">
      <c r="A807" s="136" t="s">
        <v>736</v>
      </c>
      <c r="B807" s="26">
        <v>0</v>
      </c>
      <c r="C807" s="26">
        <f>SUM(C808:C812)</f>
        <v>0</v>
      </c>
      <c r="D807" s="135" t="str">
        <f t="shared" si="12"/>
        <v>-</v>
      </c>
    </row>
    <row r="808" spans="1:4" ht="16.5" customHeight="1">
      <c r="A808" s="25" t="s">
        <v>737</v>
      </c>
      <c r="B808" s="26">
        <v>0</v>
      </c>
      <c r="C808" s="26">
        <v>0</v>
      </c>
      <c r="D808" s="135" t="str">
        <f t="shared" si="12"/>
        <v>-</v>
      </c>
    </row>
    <row r="809" spans="1:4" ht="16.5" customHeight="1">
      <c r="A809" s="25" t="s">
        <v>738</v>
      </c>
      <c r="B809" s="26">
        <v>0</v>
      </c>
      <c r="C809" s="26">
        <v>0</v>
      </c>
      <c r="D809" s="135" t="str">
        <f t="shared" si="12"/>
        <v>-</v>
      </c>
    </row>
    <row r="810" spans="1:4" ht="16.5" customHeight="1">
      <c r="A810" s="25" t="s">
        <v>739</v>
      </c>
      <c r="B810" s="26">
        <v>0</v>
      </c>
      <c r="C810" s="26">
        <v>0</v>
      </c>
      <c r="D810" s="135" t="str">
        <f t="shared" si="12"/>
        <v>-</v>
      </c>
    </row>
    <row r="811" spans="1:4" ht="16.5" customHeight="1">
      <c r="A811" s="25" t="s">
        <v>740</v>
      </c>
      <c r="B811" s="26">
        <v>0</v>
      </c>
      <c r="C811" s="26">
        <v>0</v>
      </c>
      <c r="D811" s="135" t="str">
        <f t="shared" si="12"/>
        <v>-</v>
      </c>
    </row>
    <row r="812" spans="1:4" ht="16.5" customHeight="1">
      <c r="A812" s="25" t="s">
        <v>741</v>
      </c>
      <c r="B812" s="26">
        <v>0</v>
      </c>
      <c r="C812" s="26">
        <v>0</v>
      </c>
      <c r="D812" s="135" t="str">
        <f t="shared" si="12"/>
        <v>-</v>
      </c>
    </row>
    <row r="813" spans="1:4" ht="16.5" customHeight="1">
      <c r="A813" s="136" t="s">
        <v>742</v>
      </c>
      <c r="B813" s="26">
        <v>0</v>
      </c>
      <c r="C813" s="26">
        <f>SUM(C814:C819)</f>
        <v>0</v>
      </c>
      <c r="D813" s="135" t="str">
        <f t="shared" si="12"/>
        <v>-</v>
      </c>
    </row>
    <row r="814" spans="1:4" ht="16.5" customHeight="1">
      <c r="A814" s="25" t="s">
        <v>743</v>
      </c>
      <c r="B814" s="26">
        <v>0</v>
      </c>
      <c r="C814" s="26">
        <v>0</v>
      </c>
      <c r="D814" s="135" t="str">
        <f t="shared" si="12"/>
        <v>-</v>
      </c>
    </row>
    <row r="815" spans="1:4" ht="16.5" customHeight="1">
      <c r="A815" s="25" t="s">
        <v>744</v>
      </c>
      <c r="B815" s="26">
        <v>0</v>
      </c>
      <c r="C815" s="26">
        <v>0</v>
      </c>
      <c r="D815" s="135" t="str">
        <f t="shared" si="12"/>
        <v>-</v>
      </c>
    </row>
    <row r="816" spans="1:4" ht="16.5" customHeight="1">
      <c r="A816" s="25" t="s">
        <v>745</v>
      </c>
      <c r="B816" s="26">
        <v>0</v>
      </c>
      <c r="C816" s="26">
        <v>0</v>
      </c>
      <c r="D816" s="135" t="str">
        <f t="shared" si="12"/>
        <v>-</v>
      </c>
    </row>
    <row r="817" spans="1:4" ht="16.5" customHeight="1">
      <c r="A817" s="25" t="s">
        <v>746</v>
      </c>
      <c r="B817" s="26">
        <v>0</v>
      </c>
      <c r="C817" s="26">
        <v>0</v>
      </c>
      <c r="D817" s="135" t="str">
        <f t="shared" si="12"/>
        <v>-</v>
      </c>
    </row>
    <row r="818" spans="1:4" ht="16.5" customHeight="1">
      <c r="A818" s="25" t="s">
        <v>747</v>
      </c>
      <c r="B818" s="26">
        <v>0</v>
      </c>
      <c r="C818" s="26"/>
      <c r="D818" s="135" t="str">
        <f t="shared" si="12"/>
        <v>-</v>
      </c>
    </row>
    <row r="819" spans="1:4" ht="16.5" customHeight="1">
      <c r="A819" s="25" t="s">
        <v>748</v>
      </c>
      <c r="B819" s="26">
        <v>0</v>
      </c>
      <c r="C819" s="26">
        <v>0</v>
      </c>
      <c r="D819" s="135" t="str">
        <f t="shared" si="12"/>
        <v>-</v>
      </c>
    </row>
    <row r="820" spans="1:4" ht="16.5" customHeight="1">
      <c r="A820" s="136" t="s">
        <v>749</v>
      </c>
      <c r="B820" s="26">
        <v>0</v>
      </c>
      <c r="C820" s="26">
        <f>SUM(C821:C825)</f>
        <v>3</v>
      </c>
      <c r="D820" s="135">
        <f t="shared" si="12"/>
        <v>0</v>
      </c>
    </row>
    <row r="821" spans="1:4" ht="16.5" customHeight="1">
      <c r="A821" s="25" t="s">
        <v>750</v>
      </c>
      <c r="B821" s="26">
        <v>0</v>
      </c>
      <c r="C821" s="26">
        <v>0</v>
      </c>
      <c r="D821" s="135" t="str">
        <f t="shared" si="12"/>
        <v>-</v>
      </c>
    </row>
    <row r="822" spans="1:4" ht="16.5" customHeight="1">
      <c r="A822" s="25" t="s">
        <v>751</v>
      </c>
      <c r="B822" s="26">
        <v>0</v>
      </c>
      <c r="C822" s="26">
        <v>0</v>
      </c>
      <c r="D822" s="135" t="str">
        <f t="shared" si="12"/>
        <v>-</v>
      </c>
    </row>
    <row r="823" spans="1:4" ht="16.5" customHeight="1">
      <c r="A823" s="25" t="s">
        <v>752</v>
      </c>
      <c r="B823" s="26">
        <v>0</v>
      </c>
      <c r="C823" s="26">
        <v>0</v>
      </c>
      <c r="D823" s="135" t="str">
        <f t="shared" si="12"/>
        <v>-</v>
      </c>
    </row>
    <row r="824" spans="1:4" ht="16.5" customHeight="1">
      <c r="A824" s="25" t="s">
        <v>753</v>
      </c>
      <c r="B824" s="26">
        <v>0</v>
      </c>
      <c r="C824" s="26">
        <v>0</v>
      </c>
      <c r="D824" s="135" t="str">
        <f t="shared" si="12"/>
        <v>-</v>
      </c>
    </row>
    <row r="825" spans="1:4" ht="16.5" customHeight="1">
      <c r="A825" s="25" t="s">
        <v>754</v>
      </c>
      <c r="B825" s="26">
        <v>0</v>
      </c>
      <c r="C825" s="26">
        <v>3</v>
      </c>
      <c r="D825" s="135">
        <f t="shared" si="12"/>
        <v>0</v>
      </c>
    </row>
    <row r="826" spans="1:4" ht="16.5" customHeight="1">
      <c r="A826" s="136" t="s">
        <v>755</v>
      </c>
      <c r="B826" s="26">
        <v>0</v>
      </c>
      <c r="C826" s="26">
        <f>SUM(C827:C828)</f>
        <v>0</v>
      </c>
      <c r="D826" s="135" t="str">
        <f t="shared" si="12"/>
        <v>-</v>
      </c>
    </row>
    <row r="827" spans="1:4" ht="16.5" customHeight="1">
      <c r="A827" s="25" t="s">
        <v>756</v>
      </c>
      <c r="B827" s="26">
        <v>0</v>
      </c>
      <c r="C827" s="26">
        <v>0</v>
      </c>
      <c r="D827" s="135" t="str">
        <f t="shared" si="12"/>
        <v>-</v>
      </c>
    </row>
    <row r="828" spans="1:4" ht="16.5" customHeight="1">
      <c r="A828" s="25" t="s">
        <v>757</v>
      </c>
      <c r="B828" s="26">
        <v>0</v>
      </c>
      <c r="C828" s="26">
        <v>0</v>
      </c>
      <c r="D828" s="135" t="str">
        <f t="shared" si="12"/>
        <v>-</v>
      </c>
    </row>
    <row r="829" spans="1:4" ht="16.5" customHeight="1">
      <c r="A829" s="136" t="s">
        <v>758</v>
      </c>
      <c r="B829" s="26">
        <v>0</v>
      </c>
      <c r="C829" s="26">
        <f>SUM(C830:C831)</f>
        <v>0</v>
      </c>
      <c r="D829" s="135" t="str">
        <f t="shared" si="12"/>
        <v>-</v>
      </c>
    </row>
    <row r="830" spans="1:4" ht="16.5" customHeight="1">
      <c r="A830" s="25" t="s">
        <v>759</v>
      </c>
      <c r="B830" s="26">
        <v>0</v>
      </c>
      <c r="C830" s="26">
        <v>0</v>
      </c>
      <c r="D830" s="135" t="str">
        <f t="shared" si="12"/>
        <v>-</v>
      </c>
    </row>
    <row r="831" spans="1:4" ht="16.5" customHeight="1">
      <c r="A831" s="25" t="s">
        <v>760</v>
      </c>
      <c r="B831" s="26">
        <v>0</v>
      </c>
      <c r="C831" s="26">
        <v>0</v>
      </c>
      <c r="D831" s="135" t="str">
        <f t="shared" si="12"/>
        <v>-</v>
      </c>
    </row>
    <row r="832" spans="1:4" ht="16.5" customHeight="1">
      <c r="A832" s="136" t="s">
        <v>761</v>
      </c>
      <c r="B832" s="26">
        <v>0</v>
      </c>
      <c r="C832" s="26">
        <f>C833</f>
        <v>0</v>
      </c>
      <c r="D832" s="135" t="str">
        <f t="shared" si="12"/>
        <v>-</v>
      </c>
    </row>
    <row r="833" spans="1:4" ht="16.5" customHeight="1">
      <c r="A833" s="25" t="s">
        <v>762</v>
      </c>
      <c r="B833" s="26">
        <v>0</v>
      </c>
      <c r="C833" s="26">
        <v>0</v>
      </c>
      <c r="D833" s="135" t="str">
        <f t="shared" si="12"/>
        <v>-</v>
      </c>
    </row>
    <row r="834" spans="1:4" ht="16.5" customHeight="1">
      <c r="A834" s="136" t="s">
        <v>763</v>
      </c>
      <c r="B834" s="26">
        <v>0</v>
      </c>
      <c r="C834" s="26">
        <f>C835</f>
        <v>0</v>
      </c>
      <c r="D834" s="135" t="str">
        <f t="shared" si="12"/>
        <v>-</v>
      </c>
    </row>
    <row r="835" spans="1:4" ht="16.5" customHeight="1">
      <c r="A835" s="25" t="s">
        <v>764</v>
      </c>
      <c r="B835" s="26">
        <v>0</v>
      </c>
      <c r="C835" s="26">
        <v>0</v>
      </c>
      <c r="D835" s="135" t="str">
        <f t="shared" si="12"/>
        <v>-</v>
      </c>
    </row>
    <row r="836" spans="1:4" ht="16.5" customHeight="1">
      <c r="A836" s="136" t="s">
        <v>765</v>
      </c>
      <c r="B836" s="26">
        <f>SUM(B837:B841)</f>
        <v>1655</v>
      </c>
      <c r="C836" s="26">
        <f>SUM(C837:C841)</f>
        <v>3126</v>
      </c>
      <c r="D836" s="135">
        <f t="shared" si="12"/>
        <v>0.5294305822136917</v>
      </c>
    </row>
    <row r="837" spans="1:4" ht="16.5" customHeight="1">
      <c r="A837" s="25" t="s">
        <v>766</v>
      </c>
      <c r="B837" s="26">
        <v>87</v>
      </c>
      <c r="C837" s="26">
        <v>2482</v>
      </c>
      <c r="D837" s="135">
        <f aca="true" t="shared" si="13" ref="D837:D900">IF(C837=0,"-",B837/C837)</f>
        <v>0.035052377115229655</v>
      </c>
    </row>
    <row r="838" spans="1:4" ht="16.5" customHeight="1">
      <c r="A838" s="25" t="s">
        <v>767</v>
      </c>
      <c r="B838" s="26">
        <v>978</v>
      </c>
      <c r="C838" s="26">
        <v>10</v>
      </c>
      <c r="D838" s="135">
        <f t="shared" si="13"/>
        <v>97.8</v>
      </c>
    </row>
    <row r="839" spans="1:4" ht="16.5" customHeight="1">
      <c r="A839" s="25" t="s">
        <v>768</v>
      </c>
      <c r="B839" s="26">
        <v>0</v>
      </c>
      <c r="C839" s="26">
        <v>100</v>
      </c>
      <c r="D839" s="135">
        <f t="shared" si="13"/>
        <v>0</v>
      </c>
    </row>
    <row r="840" spans="1:4" ht="16.5" customHeight="1">
      <c r="A840" s="25" t="s">
        <v>769</v>
      </c>
      <c r="B840" s="26">
        <v>0</v>
      </c>
      <c r="C840" s="26">
        <v>0</v>
      </c>
      <c r="D840" s="135" t="str">
        <f t="shared" si="13"/>
        <v>-</v>
      </c>
    </row>
    <row r="841" spans="1:4" ht="16.5" customHeight="1">
      <c r="A841" s="25" t="s">
        <v>770</v>
      </c>
      <c r="B841" s="26">
        <v>590</v>
      </c>
      <c r="C841" s="26">
        <v>534</v>
      </c>
      <c r="D841" s="135">
        <f t="shared" si="13"/>
        <v>1.104868913857678</v>
      </c>
    </row>
    <row r="842" spans="1:4" ht="16.5" customHeight="1">
      <c r="A842" s="136" t="s">
        <v>771</v>
      </c>
      <c r="B842" s="26">
        <v>0</v>
      </c>
      <c r="C842" s="26">
        <f>C843</f>
        <v>71</v>
      </c>
      <c r="D842" s="135">
        <f t="shared" si="13"/>
        <v>0</v>
      </c>
    </row>
    <row r="843" spans="1:4" ht="16.5" customHeight="1">
      <c r="A843" s="25" t="s">
        <v>772</v>
      </c>
      <c r="B843" s="26">
        <v>0</v>
      </c>
      <c r="C843" s="26">
        <v>71</v>
      </c>
      <c r="D843" s="135">
        <f t="shared" si="13"/>
        <v>0</v>
      </c>
    </row>
    <row r="844" spans="1:4" ht="16.5" customHeight="1">
      <c r="A844" s="136" t="s">
        <v>773</v>
      </c>
      <c r="B844" s="26">
        <v>0</v>
      </c>
      <c r="C844" s="26">
        <f>C845</f>
        <v>450</v>
      </c>
      <c r="D844" s="135">
        <f t="shared" si="13"/>
        <v>0</v>
      </c>
    </row>
    <row r="845" spans="1:4" ht="16.5" customHeight="1">
      <c r="A845" s="25" t="s">
        <v>774</v>
      </c>
      <c r="B845" s="26">
        <v>0</v>
      </c>
      <c r="C845" s="26">
        <v>450</v>
      </c>
      <c r="D845" s="135">
        <f t="shared" si="13"/>
        <v>0</v>
      </c>
    </row>
    <row r="846" spans="1:4" ht="16.5" customHeight="1">
      <c r="A846" s="136" t="s">
        <v>775</v>
      </c>
      <c r="B846" s="26">
        <f>SUM(B847:B860)</f>
        <v>50</v>
      </c>
      <c r="C846" s="26">
        <f>SUM(C847:C860)</f>
        <v>67</v>
      </c>
      <c r="D846" s="135">
        <f t="shared" si="13"/>
        <v>0.746268656716418</v>
      </c>
    </row>
    <row r="847" spans="1:4" ht="16.5" customHeight="1">
      <c r="A847" s="25" t="s">
        <v>133</v>
      </c>
      <c r="B847" s="26">
        <v>0</v>
      </c>
      <c r="C847" s="26">
        <v>0</v>
      </c>
      <c r="D847" s="135" t="str">
        <f t="shared" si="13"/>
        <v>-</v>
      </c>
    </row>
    <row r="848" spans="1:4" ht="16.5" customHeight="1">
      <c r="A848" s="25" t="s">
        <v>134</v>
      </c>
      <c r="B848" s="26">
        <v>14</v>
      </c>
      <c r="C848" s="26">
        <v>22</v>
      </c>
      <c r="D848" s="135">
        <f t="shared" si="13"/>
        <v>0.6363636363636364</v>
      </c>
    </row>
    <row r="849" spans="1:4" ht="16.5" customHeight="1">
      <c r="A849" s="25" t="s">
        <v>135</v>
      </c>
      <c r="B849" s="26">
        <v>36</v>
      </c>
      <c r="C849" s="26">
        <v>45</v>
      </c>
      <c r="D849" s="135">
        <f t="shared" si="13"/>
        <v>0.8</v>
      </c>
    </row>
    <row r="850" spans="1:4" ht="16.5" customHeight="1">
      <c r="A850" s="25" t="s">
        <v>776</v>
      </c>
      <c r="B850" s="26">
        <v>0</v>
      </c>
      <c r="C850" s="26">
        <v>0</v>
      </c>
      <c r="D850" s="135" t="str">
        <f t="shared" si="13"/>
        <v>-</v>
      </c>
    </row>
    <row r="851" spans="1:4" ht="16.5" customHeight="1">
      <c r="A851" s="25" t="s">
        <v>777</v>
      </c>
      <c r="B851" s="26">
        <v>0</v>
      </c>
      <c r="C851" s="26">
        <v>0</v>
      </c>
      <c r="D851" s="135" t="str">
        <f t="shared" si="13"/>
        <v>-</v>
      </c>
    </row>
    <row r="852" spans="1:4" ht="16.5" customHeight="1">
      <c r="A852" s="25" t="s">
        <v>778</v>
      </c>
      <c r="B852" s="26">
        <v>0</v>
      </c>
      <c r="C852" s="26">
        <v>0</v>
      </c>
      <c r="D852" s="135" t="str">
        <f t="shared" si="13"/>
        <v>-</v>
      </c>
    </row>
    <row r="853" spans="1:4" ht="16.5" customHeight="1">
      <c r="A853" s="25" t="s">
        <v>779</v>
      </c>
      <c r="B853" s="26">
        <v>0</v>
      </c>
      <c r="C853" s="26">
        <v>0</v>
      </c>
      <c r="D853" s="135" t="str">
        <f t="shared" si="13"/>
        <v>-</v>
      </c>
    </row>
    <row r="854" spans="1:4" ht="16.5" customHeight="1">
      <c r="A854" s="25" t="s">
        <v>780</v>
      </c>
      <c r="B854" s="26">
        <v>0</v>
      </c>
      <c r="C854" s="26">
        <v>0</v>
      </c>
      <c r="D854" s="135" t="str">
        <f t="shared" si="13"/>
        <v>-</v>
      </c>
    </row>
    <row r="855" spans="1:4" ht="16.5" customHeight="1">
      <c r="A855" s="25" t="s">
        <v>781</v>
      </c>
      <c r="B855" s="26">
        <v>0</v>
      </c>
      <c r="C855" s="26">
        <v>0</v>
      </c>
      <c r="D855" s="135" t="str">
        <f t="shared" si="13"/>
        <v>-</v>
      </c>
    </row>
    <row r="856" spans="1:4" ht="16.5" customHeight="1">
      <c r="A856" s="25" t="s">
        <v>782</v>
      </c>
      <c r="B856" s="26">
        <v>0</v>
      </c>
      <c r="C856" s="26">
        <v>0</v>
      </c>
      <c r="D856" s="135" t="str">
        <f t="shared" si="13"/>
        <v>-</v>
      </c>
    </row>
    <row r="857" spans="1:4" ht="16.5" customHeight="1">
      <c r="A857" s="25" t="s">
        <v>176</v>
      </c>
      <c r="B857" s="26">
        <v>0</v>
      </c>
      <c r="C857" s="26">
        <v>0</v>
      </c>
      <c r="D857" s="135" t="str">
        <f t="shared" si="13"/>
        <v>-</v>
      </c>
    </row>
    <row r="858" spans="1:4" ht="16.5" customHeight="1">
      <c r="A858" s="25" t="s">
        <v>783</v>
      </c>
      <c r="B858" s="26">
        <v>0</v>
      </c>
      <c r="C858" s="26">
        <v>0</v>
      </c>
      <c r="D858" s="135" t="str">
        <f t="shared" si="13"/>
        <v>-</v>
      </c>
    </row>
    <row r="859" spans="1:4" ht="16.5" customHeight="1">
      <c r="A859" s="25" t="s">
        <v>142</v>
      </c>
      <c r="B859" s="26">
        <v>0</v>
      </c>
      <c r="C859" s="26">
        <v>0</v>
      </c>
      <c r="D859" s="135" t="str">
        <f t="shared" si="13"/>
        <v>-</v>
      </c>
    </row>
    <row r="860" spans="1:4" ht="16.5" customHeight="1">
      <c r="A860" s="25" t="s">
        <v>784</v>
      </c>
      <c r="B860" s="26">
        <v>0</v>
      </c>
      <c r="C860" s="26">
        <v>0</v>
      </c>
      <c r="D860" s="135" t="str">
        <f t="shared" si="13"/>
        <v>-</v>
      </c>
    </row>
    <row r="861" spans="1:4" ht="16.5" customHeight="1">
      <c r="A861" s="136" t="s">
        <v>785</v>
      </c>
      <c r="B861" s="26">
        <f>B862</f>
        <v>47631</v>
      </c>
      <c r="C861" s="26">
        <f>C862</f>
        <v>12864</v>
      </c>
      <c r="D861" s="135">
        <f t="shared" si="13"/>
        <v>3.702658582089552</v>
      </c>
    </row>
    <row r="862" spans="1:4" ht="16.5" customHeight="1">
      <c r="A862" s="25" t="s">
        <v>786</v>
      </c>
      <c r="B862" s="26">
        <v>47631</v>
      </c>
      <c r="C862" s="26">
        <v>12864</v>
      </c>
      <c r="D862" s="135">
        <f t="shared" si="13"/>
        <v>3.702658582089552</v>
      </c>
    </row>
    <row r="863" spans="1:4" ht="16.5" customHeight="1">
      <c r="A863" s="136" t="s">
        <v>787</v>
      </c>
      <c r="B863" s="26">
        <f>SUM(B864,B876,B878,B881,B883,B885)</f>
        <v>213791</v>
      </c>
      <c r="C863" s="26">
        <f>SUM(C864,C876,C878,C881,C883,C885)</f>
        <v>254526</v>
      </c>
      <c r="D863" s="135">
        <f t="shared" si="13"/>
        <v>0.8399574110307002</v>
      </c>
    </row>
    <row r="864" spans="1:4" ht="16.5" customHeight="1">
      <c r="A864" s="136" t="s">
        <v>788</v>
      </c>
      <c r="B864" s="26">
        <f>SUM(B865:B875)</f>
        <v>24300</v>
      </c>
      <c r="C864" s="26">
        <f>SUM(C865:C875)</f>
        <v>21400</v>
      </c>
      <c r="D864" s="135">
        <f t="shared" si="13"/>
        <v>1.1355140186915889</v>
      </c>
    </row>
    <row r="865" spans="1:4" ht="16.5" customHeight="1">
      <c r="A865" s="25" t="s">
        <v>133</v>
      </c>
      <c r="B865" s="26">
        <v>3059</v>
      </c>
      <c r="C865" s="26">
        <v>3539</v>
      </c>
      <c r="D865" s="135">
        <f t="shared" si="13"/>
        <v>0.8643684656682679</v>
      </c>
    </row>
    <row r="866" spans="1:4" ht="16.5" customHeight="1">
      <c r="A866" s="25" t="s">
        <v>134</v>
      </c>
      <c r="B866" s="26">
        <v>3673</v>
      </c>
      <c r="C866" s="26">
        <v>3283</v>
      </c>
      <c r="D866" s="135">
        <f t="shared" si="13"/>
        <v>1.118793786171185</v>
      </c>
    </row>
    <row r="867" spans="1:4" ht="16.5" customHeight="1">
      <c r="A867" s="25" t="s">
        <v>135</v>
      </c>
      <c r="B867" s="26">
        <v>0</v>
      </c>
      <c r="C867" s="26">
        <v>0</v>
      </c>
      <c r="D867" s="135" t="str">
        <f t="shared" si="13"/>
        <v>-</v>
      </c>
    </row>
    <row r="868" spans="1:4" ht="16.5" customHeight="1">
      <c r="A868" s="25" t="s">
        <v>789</v>
      </c>
      <c r="B868" s="26">
        <v>1214</v>
      </c>
      <c r="C868" s="26">
        <v>1037</v>
      </c>
      <c r="D868" s="135">
        <f t="shared" si="13"/>
        <v>1.1706846673095468</v>
      </c>
    </row>
    <row r="869" spans="1:4" ht="16.5" customHeight="1">
      <c r="A869" s="25" t="s">
        <v>790</v>
      </c>
      <c r="B869" s="26">
        <v>0</v>
      </c>
      <c r="C869" s="26">
        <v>12</v>
      </c>
      <c r="D869" s="135">
        <f t="shared" si="13"/>
        <v>0</v>
      </c>
    </row>
    <row r="870" spans="1:4" ht="16.5" customHeight="1">
      <c r="A870" s="25" t="s">
        <v>791</v>
      </c>
      <c r="B870" s="26">
        <v>10</v>
      </c>
      <c r="C870" s="26">
        <v>9</v>
      </c>
      <c r="D870" s="135">
        <f t="shared" si="13"/>
        <v>1.1111111111111112</v>
      </c>
    </row>
    <row r="871" spans="1:4" ht="16.5" customHeight="1">
      <c r="A871" s="25" t="s">
        <v>792</v>
      </c>
      <c r="B871" s="26">
        <v>0</v>
      </c>
      <c r="C871" s="26">
        <v>0</v>
      </c>
      <c r="D871" s="135" t="str">
        <f t="shared" si="13"/>
        <v>-</v>
      </c>
    </row>
    <row r="872" spans="1:4" ht="16.5" customHeight="1">
      <c r="A872" s="25" t="s">
        <v>793</v>
      </c>
      <c r="B872" s="26">
        <v>0</v>
      </c>
      <c r="C872" s="26">
        <v>0</v>
      </c>
      <c r="D872" s="135" t="str">
        <f t="shared" si="13"/>
        <v>-</v>
      </c>
    </row>
    <row r="873" spans="1:4" ht="16.5" customHeight="1">
      <c r="A873" s="25" t="s">
        <v>794</v>
      </c>
      <c r="B873" s="26">
        <v>0</v>
      </c>
      <c r="C873" s="26">
        <v>0</v>
      </c>
      <c r="D873" s="135" t="str">
        <f t="shared" si="13"/>
        <v>-</v>
      </c>
    </row>
    <row r="874" spans="1:4" ht="16.5" customHeight="1">
      <c r="A874" s="25" t="s">
        <v>795</v>
      </c>
      <c r="B874" s="26">
        <v>0</v>
      </c>
      <c r="C874" s="26">
        <v>0</v>
      </c>
      <c r="D874" s="135" t="str">
        <f t="shared" si="13"/>
        <v>-</v>
      </c>
    </row>
    <row r="875" spans="1:4" ht="16.5" customHeight="1">
      <c r="A875" s="25" t="s">
        <v>796</v>
      </c>
      <c r="B875" s="26">
        <v>16344</v>
      </c>
      <c r="C875" s="26">
        <v>13520</v>
      </c>
      <c r="D875" s="135">
        <f t="shared" si="13"/>
        <v>1.2088757396449703</v>
      </c>
    </row>
    <row r="876" spans="1:4" ht="16.5" customHeight="1">
      <c r="A876" s="136" t="s">
        <v>797</v>
      </c>
      <c r="B876" s="26">
        <f>B877</f>
        <v>37179</v>
      </c>
      <c r="C876" s="26">
        <f>C877</f>
        <v>35458</v>
      </c>
      <c r="D876" s="135">
        <f t="shared" si="13"/>
        <v>1.0485362964634215</v>
      </c>
    </row>
    <row r="877" spans="1:4" ht="16.5" customHeight="1">
      <c r="A877" s="25" t="s">
        <v>798</v>
      </c>
      <c r="B877" s="26">
        <v>37179</v>
      </c>
      <c r="C877" s="26">
        <v>35458</v>
      </c>
      <c r="D877" s="135">
        <f t="shared" si="13"/>
        <v>1.0485362964634215</v>
      </c>
    </row>
    <row r="878" spans="1:4" ht="16.5" customHeight="1">
      <c r="A878" s="136" t="s">
        <v>799</v>
      </c>
      <c r="B878" s="26">
        <f>SUM(B879:B880)</f>
        <v>255</v>
      </c>
      <c r="C878" s="26">
        <f>SUM(C879:C880)</f>
        <v>173426</v>
      </c>
      <c r="D878" s="135">
        <f t="shared" si="13"/>
        <v>0.0014703677649256744</v>
      </c>
    </row>
    <row r="879" spans="1:4" ht="16.5" customHeight="1">
      <c r="A879" s="25" t="s">
        <v>800</v>
      </c>
      <c r="B879" s="26">
        <v>20</v>
      </c>
      <c r="C879" s="26">
        <v>0</v>
      </c>
      <c r="D879" s="135" t="str">
        <f t="shared" si="13"/>
        <v>-</v>
      </c>
    </row>
    <row r="880" spans="1:4" ht="16.5" customHeight="1">
      <c r="A880" s="25" t="s">
        <v>801</v>
      </c>
      <c r="B880" s="26">
        <v>235</v>
      </c>
      <c r="C880" s="26">
        <v>173426</v>
      </c>
      <c r="D880" s="135">
        <f t="shared" si="13"/>
        <v>0.0013550448029707196</v>
      </c>
    </row>
    <row r="881" spans="1:4" ht="16.5" customHeight="1">
      <c r="A881" s="136" t="s">
        <v>802</v>
      </c>
      <c r="B881" s="26">
        <v>0</v>
      </c>
      <c r="C881" s="26">
        <f>C882</f>
        <v>80</v>
      </c>
      <c r="D881" s="135">
        <f t="shared" si="13"/>
        <v>0</v>
      </c>
    </row>
    <row r="882" spans="1:4" ht="16.5" customHeight="1">
      <c r="A882" s="25" t="s">
        <v>803</v>
      </c>
      <c r="B882" s="26">
        <v>0</v>
      </c>
      <c r="C882" s="26">
        <v>80</v>
      </c>
      <c r="D882" s="135">
        <f t="shared" si="13"/>
        <v>0</v>
      </c>
    </row>
    <row r="883" spans="1:4" ht="16.5" customHeight="1">
      <c r="A883" s="136" t="s">
        <v>804</v>
      </c>
      <c r="B883" s="26">
        <v>0</v>
      </c>
      <c r="C883" s="26">
        <f>C884</f>
        <v>0</v>
      </c>
      <c r="D883" s="135" t="str">
        <f t="shared" si="13"/>
        <v>-</v>
      </c>
    </row>
    <row r="884" spans="1:4" ht="16.5" customHeight="1">
      <c r="A884" s="25" t="s">
        <v>805</v>
      </c>
      <c r="B884" s="26">
        <v>0</v>
      </c>
      <c r="C884" s="26">
        <v>0</v>
      </c>
      <c r="D884" s="135" t="str">
        <f t="shared" si="13"/>
        <v>-</v>
      </c>
    </row>
    <row r="885" spans="1:4" ht="16.5" customHeight="1">
      <c r="A885" s="136" t="s">
        <v>806</v>
      </c>
      <c r="B885" s="26">
        <f>B886</f>
        <v>152057</v>
      </c>
      <c r="C885" s="26">
        <f>C886</f>
        <v>24162</v>
      </c>
      <c r="D885" s="135">
        <f t="shared" si="13"/>
        <v>6.293229037331347</v>
      </c>
    </row>
    <row r="886" spans="1:4" ht="16.5" customHeight="1">
      <c r="A886" s="25" t="s">
        <v>807</v>
      </c>
      <c r="B886" s="26">
        <v>152057</v>
      </c>
      <c r="C886" s="26">
        <v>24162</v>
      </c>
      <c r="D886" s="135">
        <f t="shared" si="13"/>
        <v>6.293229037331347</v>
      </c>
    </row>
    <row r="887" spans="1:4" ht="16.5" customHeight="1">
      <c r="A887" s="136" t="s">
        <v>808</v>
      </c>
      <c r="B887" s="26">
        <f>SUM(B888,B913,B941,B968,B979,B990,B996,B1003,B1010,B1014)</f>
        <v>83238</v>
      </c>
      <c r="C887" s="26">
        <f>SUM(C888,C913,C941,C968,C979,C990,C996,C1003,C1010,C1014)</f>
        <v>68627</v>
      </c>
      <c r="D887" s="135">
        <f t="shared" si="13"/>
        <v>1.2129045419441329</v>
      </c>
    </row>
    <row r="888" spans="1:4" ht="16.5" customHeight="1">
      <c r="A888" s="136" t="s">
        <v>809</v>
      </c>
      <c r="B888" s="26">
        <f>SUM(B889:B912)</f>
        <v>9054</v>
      </c>
      <c r="C888" s="26">
        <f>SUM(C889:C912)</f>
        <v>8470</v>
      </c>
      <c r="D888" s="135">
        <f t="shared" si="13"/>
        <v>1.0689492325855963</v>
      </c>
    </row>
    <row r="889" spans="1:4" ht="16.5" customHeight="1">
      <c r="A889" s="25" t="s">
        <v>133</v>
      </c>
      <c r="B889" s="26">
        <v>1581</v>
      </c>
      <c r="C889" s="26">
        <v>1528</v>
      </c>
      <c r="D889" s="135">
        <f t="shared" si="13"/>
        <v>1.0346858638743455</v>
      </c>
    </row>
    <row r="890" spans="1:4" ht="16.5" customHeight="1">
      <c r="A890" s="25" t="s">
        <v>134</v>
      </c>
      <c r="B890" s="26">
        <v>314</v>
      </c>
      <c r="C890" s="26">
        <v>200</v>
      </c>
      <c r="D890" s="135">
        <f t="shared" si="13"/>
        <v>1.57</v>
      </c>
    </row>
    <row r="891" spans="1:4" ht="16.5" customHeight="1">
      <c r="A891" s="25" t="s">
        <v>135</v>
      </c>
      <c r="B891" s="26">
        <v>0</v>
      </c>
      <c r="C891" s="26">
        <v>0</v>
      </c>
      <c r="D891" s="135" t="str">
        <f t="shared" si="13"/>
        <v>-</v>
      </c>
    </row>
    <row r="892" spans="1:4" ht="16.5" customHeight="1">
      <c r="A892" s="25" t="s">
        <v>142</v>
      </c>
      <c r="B892" s="26">
        <v>1691</v>
      </c>
      <c r="C892" s="26">
        <v>1343</v>
      </c>
      <c r="D892" s="135">
        <f t="shared" si="13"/>
        <v>1.259121370067014</v>
      </c>
    </row>
    <row r="893" spans="1:4" ht="16.5" customHeight="1">
      <c r="A893" s="25" t="s">
        <v>810</v>
      </c>
      <c r="B893" s="26">
        <v>0</v>
      </c>
      <c r="C893" s="26">
        <v>5</v>
      </c>
      <c r="D893" s="135">
        <f t="shared" si="13"/>
        <v>0</v>
      </c>
    </row>
    <row r="894" spans="1:4" ht="16.5" customHeight="1">
      <c r="A894" s="25" t="s">
        <v>811</v>
      </c>
      <c r="B894" s="26">
        <v>366</v>
      </c>
      <c r="C894" s="26">
        <v>318</v>
      </c>
      <c r="D894" s="135">
        <f t="shared" si="13"/>
        <v>1.150943396226415</v>
      </c>
    </row>
    <row r="895" spans="1:4" ht="16.5" customHeight="1">
      <c r="A895" s="25" t="s">
        <v>812</v>
      </c>
      <c r="B895" s="26">
        <v>126</v>
      </c>
      <c r="C895" s="26">
        <v>129</v>
      </c>
      <c r="D895" s="135">
        <f t="shared" si="13"/>
        <v>0.9767441860465116</v>
      </c>
    </row>
    <row r="896" spans="1:4" ht="16.5" customHeight="1">
      <c r="A896" s="25" t="s">
        <v>813</v>
      </c>
      <c r="B896" s="26">
        <v>222</v>
      </c>
      <c r="C896" s="26">
        <v>188</v>
      </c>
      <c r="D896" s="135">
        <f t="shared" si="13"/>
        <v>1.1808510638297873</v>
      </c>
    </row>
    <row r="897" spans="1:4" ht="16.5" customHeight="1">
      <c r="A897" s="25" t="s">
        <v>814</v>
      </c>
      <c r="B897" s="26">
        <v>130</v>
      </c>
      <c r="C897" s="26">
        <v>192</v>
      </c>
      <c r="D897" s="135">
        <f t="shared" si="13"/>
        <v>0.6770833333333334</v>
      </c>
    </row>
    <row r="898" spans="1:4" ht="16.5" customHeight="1">
      <c r="A898" s="25" t="s">
        <v>815</v>
      </c>
      <c r="B898" s="26">
        <v>5</v>
      </c>
      <c r="C898" s="26">
        <v>15</v>
      </c>
      <c r="D898" s="135">
        <f t="shared" si="13"/>
        <v>0.3333333333333333</v>
      </c>
    </row>
    <row r="899" spans="1:4" ht="16.5" customHeight="1">
      <c r="A899" s="25" t="s">
        <v>816</v>
      </c>
      <c r="B899" s="26">
        <v>7</v>
      </c>
      <c r="C899" s="26">
        <v>0</v>
      </c>
      <c r="D899" s="135" t="str">
        <f t="shared" si="13"/>
        <v>-</v>
      </c>
    </row>
    <row r="900" spans="1:4" ht="16.5" customHeight="1">
      <c r="A900" s="25" t="s">
        <v>817</v>
      </c>
      <c r="B900" s="26">
        <v>5</v>
      </c>
      <c r="C900" s="26">
        <v>5</v>
      </c>
      <c r="D900" s="135">
        <f t="shared" si="13"/>
        <v>1</v>
      </c>
    </row>
    <row r="901" spans="1:4" ht="16.5" customHeight="1">
      <c r="A901" s="25" t="s">
        <v>818</v>
      </c>
      <c r="B901" s="26">
        <v>0</v>
      </c>
      <c r="C901" s="26">
        <v>5</v>
      </c>
      <c r="D901" s="135">
        <f aca="true" t="shared" si="14" ref="D901:D964">IF(C901=0,"-",B901/C901)</f>
        <v>0</v>
      </c>
    </row>
    <row r="902" spans="1:4" ht="16.5" customHeight="1">
      <c r="A902" s="25" t="s">
        <v>819</v>
      </c>
      <c r="B902" s="26">
        <v>0</v>
      </c>
      <c r="C902" s="26">
        <v>0</v>
      </c>
      <c r="D902" s="135" t="str">
        <f t="shared" si="14"/>
        <v>-</v>
      </c>
    </row>
    <row r="903" spans="1:4" ht="16.5" customHeight="1">
      <c r="A903" s="25" t="s">
        <v>820</v>
      </c>
      <c r="B903" s="26">
        <v>0</v>
      </c>
      <c r="C903" s="26">
        <v>0</v>
      </c>
      <c r="D903" s="135" t="str">
        <f t="shared" si="14"/>
        <v>-</v>
      </c>
    </row>
    <row r="904" spans="1:4" ht="16.5" customHeight="1">
      <c r="A904" s="25" t="s">
        <v>821</v>
      </c>
      <c r="B904" s="26">
        <v>0</v>
      </c>
      <c r="C904" s="26">
        <v>10</v>
      </c>
      <c r="D904" s="135">
        <f t="shared" si="14"/>
        <v>0</v>
      </c>
    </row>
    <row r="905" spans="1:4" ht="16.5" customHeight="1">
      <c r="A905" s="25" t="s">
        <v>822</v>
      </c>
      <c r="B905" s="26">
        <v>31</v>
      </c>
      <c r="C905" s="26">
        <v>48</v>
      </c>
      <c r="D905" s="135">
        <f t="shared" si="14"/>
        <v>0.6458333333333334</v>
      </c>
    </row>
    <row r="906" spans="1:4" ht="16.5" customHeight="1">
      <c r="A906" s="25" t="s">
        <v>823</v>
      </c>
      <c r="B906" s="26">
        <v>0</v>
      </c>
      <c r="C906" s="26">
        <v>0</v>
      </c>
      <c r="D906" s="135" t="str">
        <f t="shared" si="14"/>
        <v>-</v>
      </c>
    </row>
    <row r="907" spans="1:4" ht="16.5" customHeight="1">
      <c r="A907" s="25" t="s">
        <v>824</v>
      </c>
      <c r="B907" s="26">
        <v>15</v>
      </c>
      <c r="C907" s="26">
        <v>5</v>
      </c>
      <c r="D907" s="135">
        <f t="shared" si="14"/>
        <v>3</v>
      </c>
    </row>
    <row r="908" spans="1:4" ht="16.5" customHeight="1">
      <c r="A908" s="25" t="s">
        <v>825</v>
      </c>
      <c r="B908" s="26">
        <v>75</v>
      </c>
      <c r="C908" s="26">
        <v>114</v>
      </c>
      <c r="D908" s="135">
        <f t="shared" si="14"/>
        <v>0.6578947368421053</v>
      </c>
    </row>
    <row r="909" spans="1:4" ht="16.5" customHeight="1">
      <c r="A909" s="25" t="s">
        <v>826</v>
      </c>
      <c r="B909" s="26">
        <v>0</v>
      </c>
      <c r="C909" s="26">
        <v>0</v>
      </c>
      <c r="D909" s="135" t="str">
        <f t="shared" si="14"/>
        <v>-</v>
      </c>
    </row>
    <row r="910" spans="1:4" ht="16.5" customHeight="1">
      <c r="A910" s="25" t="s">
        <v>827</v>
      </c>
      <c r="B910" s="26">
        <v>29</v>
      </c>
      <c r="C910" s="26">
        <v>0</v>
      </c>
      <c r="D910" s="135" t="str">
        <f t="shared" si="14"/>
        <v>-</v>
      </c>
    </row>
    <row r="911" spans="1:4" ht="16.5" customHeight="1">
      <c r="A911" s="25" t="s">
        <v>828</v>
      </c>
      <c r="B911" s="26">
        <v>0</v>
      </c>
      <c r="C911" s="26">
        <v>0</v>
      </c>
      <c r="D911" s="135" t="str">
        <f t="shared" si="14"/>
        <v>-</v>
      </c>
    </row>
    <row r="912" spans="1:4" ht="16.5" customHeight="1">
      <c r="A912" s="25" t="s">
        <v>829</v>
      </c>
      <c r="B912" s="26">
        <v>4457</v>
      </c>
      <c r="C912" s="26">
        <v>4365</v>
      </c>
      <c r="D912" s="135">
        <f t="shared" si="14"/>
        <v>1.0210767468499427</v>
      </c>
    </row>
    <row r="913" spans="1:4" ht="16.5" customHeight="1">
      <c r="A913" s="136" t="s">
        <v>830</v>
      </c>
      <c r="B913" s="26">
        <f>SUM(B914:B940)</f>
        <v>3900</v>
      </c>
      <c r="C913" s="26">
        <f>SUM(C914:C940)</f>
        <v>3606</v>
      </c>
      <c r="D913" s="135">
        <f t="shared" si="14"/>
        <v>1.08153078202995</v>
      </c>
    </row>
    <row r="914" spans="1:4" ht="16.5" customHeight="1">
      <c r="A914" s="25" t="s">
        <v>133</v>
      </c>
      <c r="B914" s="26">
        <v>472</v>
      </c>
      <c r="C914" s="26">
        <v>468</v>
      </c>
      <c r="D914" s="135">
        <f t="shared" si="14"/>
        <v>1.0085470085470085</v>
      </c>
    </row>
    <row r="915" spans="1:4" ht="16.5" customHeight="1">
      <c r="A915" s="25" t="s">
        <v>134</v>
      </c>
      <c r="B915" s="26">
        <v>102</v>
      </c>
      <c r="C915" s="26">
        <v>0</v>
      </c>
      <c r="D915" s="135" t="str">
        <f t="shared" si="14"/>
        <v>-</v>
      </c>
    </row>
    <row r="916" spans="1:4" ht="16.5" customHeight="1">
      <c r="A916" s="25" t="s">
        <v>135</v>
      </c>
      <c r="B916" s="26">
        <v>0</v>
      </c>
      <c r="C916" s="26">
        <v>0</v>
      </c>
      <c r="D916" s="135" t="str">
        <f t="shared" si="14"/>
        <v>-</v>
      </c>
    </row>
    <row r="917" spans="1:4" ht="16.5" customHeight="1">
      <c r="A917" s="25" t="s">
        <v>831</v>
      </c>
      <c r="B917" s="26">
        <v>835</v>
      </c>
      <c r="C917" s="26">
        <v>722</v>
      </c>
      <c r="D917" s="135">
        <f t="shared" si="14"/>
        <v>1.1565096952908587</v>
      </c>
    </row>
    <row r="918" spans="1:4" ht="16.5" customHeight="1">
      <c r="A918" s="25" t="s">
        <v>832</v>
      </c>
      <c r="B918" s="26">
        <v>205</v>
      </c>
      <c r="C918" s="26">
        <v>552</v>
      </c>
      <c r="D918" s="135">
        <f t="shared" si="14"/>
        <v>0.3713768115942029</v>
      </c>
    </row>
    <row r="919" spans="1:4" ht="16.5" customHeight="1">
      <c r="A919" s="25" t="s">
        <v>833</v>
      </c>
      <c r="B919" s="26">
        <v>5</v>
      </c>
      <c r="C919" s="26">
        <v>25</v>
      </c>
      <c r="D919" s="135">
        <f t="shared" si="14"/>
        <v>0.2</v>
      </c>
    </row>
    <row r="920" spans="1:4" ht="16.5" customHeight="1">
      <c r="A920" s="25" t="s">
        <v>834</v>
      </c>
      <c r="B920" s="26">
        <v>5</v>
      </c>
      <c r="C920" s="26">
        <v>0</v>
      </c>
      <c r="D920" s="135" t="str">
        <f t="shared" si="14"/>
        <v>-</v>
      </c>
    </row>
    <row r="921" spans="1:4" ht="16.5" customHeight="1">
      <c r="A921" s="25" t="s">
        <v>835</v>
      </c>
      <c r="B921" s="26">
        <v>0</v>
      </c>
      <c r="C921" s="26">
        <v>0</v>
      </c>
      <c r="D921" s="135" t="str">
        <f t="shared" si="14"/>
        <v>-</v>
      </c>
    </row>
    <row r="922" spans="1:4" ht="16.5" customHeight="1">
      <c r="A922" s="25" t="s">
        <v>836</v>
      </c>
      <c r="B922" s="26">
        <v>15</v>
      </c>
      <c r="C922" s="26">
        <v>10</v>
      </c>
      <c r="D922" s="135">
        <f t="shared" si="14"/>
        <v>1.5</v>
      </c>
    </row>
    <row r="923" spans="1:4" ht="16.5" customHeight="1">
      <c r="A923" s="25" t="s">
        <v>837</v>
      </c>
      <c r="B923" s="26">
        <v>100</v>
      </c>
      <c r="C923" s="26">
        <v>31</v>
      </c>
      <c r="D923" s="135">
        <f t="shared" si="14"/>
        <v>3.225806451612903</v>
      </c>
    </row>
    <row r="924" spans="1:4" ht="16.5" customHeight="1">
      <c r="A924" s="25" t="s">
        <v>838</v>
      </c>
      <c r="B924" s="26">
        <v>10</v>
      </c>
      <c r="C924" s="26">
        <v>20</v>
      </c>
      <c r="D924" s="135">
        <f t="shared" si="14"/>
        <v>0.5</v>
      </c>
    </row>
    <row r="925" spans="1:4" ht="16.5" customHeight="1">
      <c r="A925" s="25" t="s">
        <v>839</v>
      </c>
      <c r="B925" s="26">
        <v>250</v>
      </c>
      <c r="C925" s="26">
        <v>250</v>
      </c>
      <c r="D925" s="135">
        <f t="shared" si="14"/>
        <v>1</v>
      </c>
    </row>
    <row r="926" spans="1:4" ht="16.5" customHeight="1">
      <c r="A926" s="25" t="s">
        <v>840</v>
      </c>
      <c r="B926" s="26">
        <v>332</v>
      </c>
      <c r="C926" s="26">
        <v>351</v>
      </c>
      <c r="D926" s="135">
        <f t="shared" si="14"/>
        <v>0.9458689458689459</v>
      </c>
    </row>
    <row r="927" spans="1:4" ht="16.5" customHeight="1">
      <c r="A927" s="25" t="s">
        <v>841</v>
      </c>
      <c r="B927" s="26">
        <v>0</v>
      </c>
      <c r="C927" s="26">
        <v>0</v>
      </c>
      <c r="D927" s="135" t="str">
        <f t="shared" si="14"/>
        <v>-</v>
      </c>
    </row>
    <row r="928" spans="1:4" ht="16.5" customHeight="1">
      <c r="A928" s="25" t="s">
        <v>842</v>
      </c>
      <c r="B928" s="26">
        <v>0</v>
      </c>
      <c r="C928" s="26">
        <v>0</v>
      </c>
      <c r="D928" s="135" t="str">
        <f t="shared" si="14"/>
        <v>-</v>
      </c>
    </row>
    <row r="929" spans="1:4" ht="16.5" customHeight="1">
      <c r="A929" s="25" t="s">
        <v>843</v>
      </c>
      <c r="B929" s="26">
        <v>0</v>
      </c>
      <c r="C929" s="26">
        <v>0</v>
      </c>
      <c r="D929" s="135" t="str">
        <f t="shared" si="14"/>
        <v>-</v>
      </c>
    </row>
    <row r="930" spans="1:4" ht="16.5" customHeight="1">
      <c r="A930" s="25" t="s">
        <v>844</v>
      </c>
      <c r="B930" s="26">
        <v>0</v>
      </c>
      <c r="C930" s="26">
        <v>0</v>
      </c>
      <c r="D930" s="135" t="str">
        <f t="shared" si="14"/>
        <v>-</v>
      </c>
    </row>
    <row r="931" spans="1:4" ht="16.5" customHeight="1">
      <c r="A931" s="25" t="s">
        <v>845</v>
      </c>
      <c r="B931" s="26">
        <v>0</v>
      </c>
      <c r="C931" s="26">
        <v>0</v>
      </c>
      <c r="D931" s="135" t="str">
        <f t="shared" si="14"/>
        <v>-</v>
      </c>
    </row>
    <row r="932" spans="1:4" ht="16.5" customHeight="1">
      <c r="A932" s="25" t="s">
        <v>846</v>
      </c>
      <c r="B932" s="26">
        <v>0</v>
      </c>
      <c r="C932" s="26">
        <v>0</v>
      </c>
      <c r="D932" s="135" t="str">
        <f t="shared" si="14"/>
        <v>-</v>
      </c>
    </row>
    <row r="933" spans="1:4" ht="16.5" customHeight="1">
      <c r="A933" s="25" t="s">
        <v>847</v>
      </c>
      <c r="B933" s="26">
        <v>0</v>
      </c>
      <c r="C933" s="26">
        <v>0</v>
      </c>
      <c r="D933" s="135" t="str">
        <f t="shared" si="14"/>
        <v>-</v>
      </c>
    </row>
    <row r="934" spans="1:4" ht="16.5" customHeight="1">
      <c r="A934" s="25" t="s">
        <v>848</v>
      </c>
      <c r="B934" s="26">
        <v>0</v>
      </c>
      <c r="C934" s="26">
        <v>0</v>
      </c>
      <c r="D934" s="135" t="str">
        <f t="shared" si="14"/>
        <v>-</v>
      </c>
    </row>
    <row r="935" spans="1:4" ht="16.5" customHeight="1">
      <c r="A935" s="25" t="s">
        <v>849</v>
      </c>
      <c r="B935" s="26">
        <v>0</v>
      </c>
      <c r="C935" s="26">
        <v>0</v>
      </c>
      <c r="D935" s="135" t="str">
        <f t="shared" si="14"/>
        <v>-</v>
      </c>
    </row>
    <row r="936" spans="1:4" ht="16.5" customHeight="1">
      <c r="A936" s="25" t="s">
        <v>850</v>
      </c>
      <c r="B936" s="26">
        <v>0</v>
      </c>
      <c r="C936" s="26">
        <v>0</v>
      </c>
      <c r="D936" s="135" t="str">
        <f t="shared" si="14"/>
        <v>-</v>
      </c>
    </row>
    <row r="937" spans="1:4" ht="16.5" customHeight="1">
      <c r="A937" s="25" t="s">
        <v>851</v>
      </c>
      <c r="B937" s="26">
        <v>0</v>
      </c>
      <c r="C937" s="26">
        <v>0</v>
      </c>
      <c r="D937" s="135" t="str">
        <f t="shared" si="14"/>
        <v>-</v>
      </c>
    </row>
    <row r="938" spans="1:4" ht="16.5" customHeight="1">
      <c r="A938" s="25" t="s">
        <v>852</v>
      </c>
      <c r="B938" s="26">
        <v>0</v>
      </c>
      <c r="C938" s="26">
        <v>0</v>
      </c>
      <c r="D938" s="135" t="str">
        <f t="shared" si="14"/>
        <v>-</v>
      </c>
    </row>
    <row r="939" spans="1:4" ht="16.5" customHeight="1">
      <c r="A939" s="25" t="s">
        <v>853</v>
      </c>
      <c r="B939" s="26">
        <v>50</v>
      </c>
      <c r="C939" s="26">
        <v>25</v>
      </c>
      <c r="D939" s="135">
        <f t="shared" si="14"/>
        <v>2</v>
      </c>
    </row>
    <row r="940" spans="1:4" ht="16.5" customHeight="1">
      <c r="A940" s="25" t="s">
        <v>854</v>
      </c>
      <c r="B940" s="26">
        <v>1519</v>
      </c>
      <c r="C940" s="26">
        <v>1152</v>
      </c>
      <c r="D940" s="135">
        <f t="shared" si="14"/>
        <v>1.3185763888888888</v>
      </c>
    </row>
    <row r="941" spans="1:4" ht="16.5" customHeight="1">
      <c r="A941" s="136" t="s">
        <v>855</v>
      </c>
      <c r="B941" s="26">
        <f>SUM(B942:B967)</f>
        <v>50112</v>
      </c>
      <c r="C941" s="26">
        <f>SUM(C942:C967)</f>
        <v>53159</v>
      </c>
      <c r="D941" s="135">
        <f t="shared" si="14"/>
        <v>0.9426813897928855</v>
      </c>
    </row>
    <row r="942" spans="1:4" ht="16.5" customHeight="1">
      <c r="A942" s="25" t="s">
        <v>133</v>
      </c>
      <c r="B942" s="26">
        <v>1826</v>
      </c>
      <c r="C942" s="26">
        <v>1074</v>
      </c>
      <c r="D942" s="135">
        <f t="shared" si="14"/>
        <v>1.7001862197392923</v>
      </c>
    </row>
    <row r="943" spans="1:4" ht="16.5" customHeight="1">
      <c r="A943" s="25" t="s">
        <v>134</v>
      </c>
      <c r="B943" s="26">
        <v>570</v>
      </c>
      <c r="C943" s="26">
        <v>552</v>
      </c>
      <c r="D943" s="135">
        <f t="shared" si="14"/>
        <v>1.0326086956521738</v>
      </c>
    </row>
    <row r="944" spans="1:4" ht="16.5" customHeight="1">
      <c r="A944" s="25" t="s">
        <v>135</v>
      </c>
      <c r="B944" s="26">
        <v>240</v>
      </c>
      <c r="C944" s="26">
        <v>214</v>
      </c>
      <c r="D944" s="135">
        <f t="shared" si="14"/>
        <v>1.1214953271028036</v>
      </c>
    </row>
    <row r="945" spans="1:4" ht="16.5" customHeight="1">
      <c r="A945" s="25" t="s">
        <v>856</v>
      </c>
      <c r="B945" s="26">
        <v>511</v>
      </c>
      <c r="C945" s="26">
        <v>266</v>
      </c>
      <c r="D945" s="135">
        <f t="shared" si="14"/>
        <v>1.9210526315789473</v>
      </c>
    </row>
    <row r="946" spans="1:4" ht="16.5" customHeight="1">
      <c r="A946" s="25" t="s">
        <v>857</v>
      </c>
      <c r="B946" s="26">
        <v>37275</v>
      </c>
      <c r="C946" s="26">
        <v>5660</v>
      </c>
      <c r="D946" s="135">
        <f t="shared" si="14"/>
        <v>6.5856890459363955</v>
      </c>
    </row>
    <row r="947" spans="1:4" ht="16.5" customHeight="1">
      <c r="A947" s="25" t="s">
        <v>858</v>
      </c>
      <c r="B947" s="26">
        <v>300</v>
      </c>
      <c r="C947" s="26">
        <v>278</v>
      </c>
      <c r="D947" s="135">
        <f t="shared" si="14"/>
        <v>1.079136690647482</v>
      </c>
    </row>
    <row r="948" spans="1:4" ht="16.5" customHeight="1">
      <c r="A948" s="25" t="s">
        <v>859</v>
      </c>
      <c r="B948" s="26">
        <v>0</v>
      </c>
      <c r="C948" s="26">
        <v>0</v>
      </c>
      <c r="D948" s="135" t="str">
        <f t="shared" si="14"/>
        <v>-</v>
      </c>
    </row>
    <row r="949" spans="1:4" ht="16.5" customHeight="1">
      <c r="A949" s="25" t="s">
        <v>860</v>
      </c>
      <c r="B949" s="26">
        <v>50</v>
      </c>
      <c r="C949" s="26">
        <v>0</v>
      </c>
      <c r="D949" s="135" t="str">
        <f t="shared" si="14"/>
        <v>-</v>
      </c>
    </row>
    <row r="950" spans="1:4" ht="16.5" customHeight="1">
      <c r="A950" s="25" t="s">
        <v>861</v>
      </c>
      <c r="B950" s="26">
        <v>1</v>
      </c>
      <c r="C950" s="26">
        <v>0</v>
      </c>
      <c r="D950" s="135" t="str">
        <f t="shared" si="14"/>
        <v>-</v>
      </c>
    </row>
    <row r="951" spans="1:4" ht="16.5" customHeight="1">
      <c r="A951" s="25" t="s">
        <v>862</v>
      </c>
      <c r="B951" s="26">
        <v>15</v>
      </c>
      <c r="C951" s="26">
        <v>18</v>
      </c>
      <c r="D951" s="135">
        <f t="shared" si="14"/>
        <v>0.8333333333333334</v>
      </c>
    </row>
    <row r="952" spans="1:4" ht="16.5" customHeight="1">
      <c r="A952" s="25" t="s">
        <v>863</v>
      </c>
      <c r="B952" s="26">
        <v>0</v>
      </c>
      <c r="C952" s="26">
        <v>0</v>
      </c>
      <c r="D952" s="135" t="str">
        <f t="shared" si="14"/>
        <v>-</v>
      </c>
    </row>
    <row r="953" spans="1:4" ht="16.5" customHeight="1">
      <c r="A953" s="25" t="s">
        <v>864</v>
      </c>
      <c r="B953" s="26">
        <v>0</v>
      </c>
      <c r="C953" s="26">
        <v>0</v>
      </c>
      <c r="D953" s="135" t="str">
        <f t="shared" si="14"/>
        <v>-</v>
      </c>
    </row>
    <row r="954" spans="1:4" ht="16.5" customHeight="1">
      <c r="A954" s="25" t="s">
        <v>865</v>
      </c>
      <c r="B954" s="26">
        <v>60</v>
      </c>
      <c r="C954" s="26">
        <v>60</v>
      </c>
      <c r="D954" s="135">
        <f t="shared" si="14"/>
        <v>1</v>
      </c>
    </row>
    <row r="955" spans="1:4" ht="16.5" customHeight="1">
      <c r="A955" s="25" t="s">
        <v>866</v>
      </c>
      <c r="B955" s="26">
        <v>29</v>
      </c>
      <c r="C955" s="26">
        <v>265</v>
      </c>
      <c r="D955" s="135">
        <f t="shared" si="14"/>
        <v>0.10943396226415095</v>
      </c>
    </row>
    <row r="956" spans="1:4" ht="16.5" customHeight="1">
      <c r="A956" s="25" t="s">
        <v>867</v>
      </c>
      <c r="B956" s="26">
        <v>0</v>
      </c>
      <c r="C956" s="26">
        <v>0</v>
      </c>
      <c r="D956" s="135" t="str">
        <f t="shared" si="14"/>
        <v>-</v>
      </c>
    </row>
    <row r="957" spans="1:4" ht="16.5" customHeight="1">
      <c r="A957" s="25" t="s">
        <v>868</v>
      </c>
      <c r="B957" s="26">
        <v>152</v>
      </c>
      <c r="C957" s="26">
        <v>413</v>
      </c>
      <c r="D957" s="135">
        <f t="shared" si="14"/>
        <v>0.36803874092009686</v>
      </c>
    </row>
    <row r="958" spans="1:4" ht="16.5" customHeight="1">
      <c r="A958" s="25" t="s">
        <v>869</v>
      </c>
      <c r="B958" s="26">
        <v>0</v>
      </c>
      <c r="C958" s="26">
        <v>10</v>
      </c>
      <c r="D958" s="135">
        <f t="shared" si="14"/>
        <v>0</v>
      </c>
    </row>
    <row r="959" spans="1:4" ht="16.5" customHeight="1">
      <c r="A959" s="25" t="s">
        <v>870</v>
      </c>
      <c r="B959" s="26">
        <v>0</v>
      </c>
      <c r="C959" s="26">
        <v>0</v>
      </c>
      <c r="D959" s="135" t="str">
        <f t="shared" si="14"/>
        <v>-</v>
      </c>
    </row>
    <row r="960" spans="1:4" ht="16.5" customHeight="1">
      <c r="A960" s="25" t="s">
        <v>871</v>
      </c>
      <c r="B960" s="26">
        <v>0</v>
      </c>
      <c r="C960" s="26">
        <v>0</v>
      </c>
      <c r="D960" s="135" t="str">
        <f t="shared" si="14"/>
        <v>-</v>
      </c>
    </row>
    <row r="961" spans="1:4" ht="16.5" customHeight="1">
      <c r="A961" s="25" t="s">
        <v>872</v>
      </c>
      <c r="B961" s="26">
        <v>103</v>
      </c>
      <c r="C961" s="26">
        <v>0</v>
      </c>
      <c r="D961" s="135" t="str">
        <f t="shared" si="14"/>
        <v>-</v>
      </c>
    </row>
    <row r="962" spans="1:4" ht="16.5" customHeight="1">
      <c r="A962" s="25" t="s">
        <v>873</v>
      </c>
      <c r="B962" s="26">
        <v>0</v>
      </c>
      <c r="C962" s="26">
        <v>0</v>
      </c>
      <c r="D962" s="135" t="str">
        <f t="shared" si="14"/>
        <v>-</v>
      </c>
    </row>
    <row r="963" spans="1:4" ht="16.5" customHeight="1">
      <c r="A963" s="25" t="s">
        <v>874</v>
      </c>
      <c r="B963" s="26">
        <v>461</v>
      </c>
      <c r="C963" s="26">
        <v>28053</v>
      </c>
      <c r="D963" s="135">
        <f t="shared" si="14"/>
        <v>0.016433180052044343</v>
      </c>
    </row>
    <row r="964" spans="1:4" ht="16.5" customHeight="1">
      <c r="A964" s="25" t="s">
        <v>847</v>
      </c>
      <c r="B964" s="26">
        <v>0</v>
      </c>
      <c r="C964" s="26">
        <v>0</v>
      </c>
      <c r="D964" s="135" t="str">
        <f t="shared" si="14"/>
        <v>-</v>
      </c>
    </row>
    <row r="965" spans="1:4" ht="16.5" customHeight="1">
      <c r="A965" s="25" t="s">
        <v>875</v>
      </c>
      <c r="B965" s="26">
        <v>0</v>
      </c>
      <c r="C965" s="26">
        <v>0</v>
      </c>
      <c r="D965" s="135" t="str">
        <f aca="true" t="shared" si="15" ref="D965:D1028">IF(C965=0,"-",B965/C965)</f>
        <v>-</v>
      </c>
    </row>
    <row r="966" spans="1:4" ht="16.5" customHeight="1">
      <c r="A966" s="25" t="s">
        <v>876</v>
      </c>
      <c r="B966" s="26">
        <v>0</v>
      </c>
      <c r="C966" s="26">
        <v>0</v>
      </c>
      <c r="D966" s="135" t="str">
        <f t="shared" si="15"/>
        <v>-</v>
      </c>
    </row>
    <row r="967" spans="1:4" ht="16.5" customHeight="1">
      <c r="A967" s="25" t="s">
        <v>877</v>
      </c>
      <c r="B967" s="26">
        <v>8519</v>
      </c>
      <c r="C967" s="26">
        <v>16296</v>
      </c>
      <c r="D967" s="135">
        <f t="shared" si="15"/>
        <v>0.522766323024055</v>
      </c>
    </row>
    <row r="968" spans="1:4" ht="16.5" customHeight="1">
      <c r="A968" s="136" t="s">
        <v>878</v>
      </c>
      <c r="B968" s="26">
        <v>0</v>
      </c>
      <c r="C968" s="26">
        <f>SUM(C969:C978)</f>
        <v>0</v>
      </c>
      <c r="D968" s="135" t="str">
        <f t="shared" si="15"/>
        <v>-</v>
      </c>
    </row>
    <row r="969" spans="1:4" ht="16.5" customHeight="1">
      <c r="A969" s="25" t="s">
        <v>133</v>
      </c>
      <c r="B969" s="26">
        <v>0</v>
      </c>
      <c r="C969" s="26">
        <v>0</v>
      </c>
      <c r="D969" s="135" t="str">
        <f t="shared" si="15"/>
        <v>-</v>
      </c>
    </row>
    <row r="970" spans="1:4" ht="16.5" customHeight="1">
      <c r="A970" s="25" t="s">
        <v>134</v>
      </c>
      <c r="B970" s="26">
        <v>0</v>
      </c>
      <c r="C970" s="26">
        <v>0</v>
      </c>
      <c r="D970" s="135" t="str">
        <f t="shared" si="15"/>
        <v>-</v>
      </c>
    </row>
    <row r="971" spans="1:4" ht="16.5" customHeight="1">
      <c r="A971" s="25" t="s">
        <v>135</v>
      </c>
      <c r="B971" s="26">
        <v>0</v>
      </c>
      <c r="C971" s="26">
        <v>0</v>
      </c>
      <c r="D971" s="135" t="str">
        <f t="shared" si="15"/>
        <v>-</v>
      </c>
    </row>
    <row r="972" spans="1:4" ht="16.5" customHeight="1">
      <c r="A972" s="25" t="s">
        <v>879</v>
      </c>
      <c r="B972" s="26">
        <v>0</v>
      </c>
      <c r="C972" s="26">
        <v>0</v>
      </c>
      <c r="D972" s="135" t="str">
        <f t="shared" si="15"/>
        <v>-</v>
      </c>
    </row>
    <row r="973" spans="1:4" ht="16.5" customHeight="1">
      <c r="A973" s="25" t="s">
        <v>880</v>
      </c>
      <c r="B973" s="26">
        <v>0</v>
      </c>
      <c r="C973" s="26">
        <v>0</v>
      </c>
      <c r="D973" s="135" t="str">
        <f t="shared" si="15"/>
        <v>-</v>
      </c>
    </row>
    <row r="974" spans="1:4" ht="16.5" customHeight="1">
      <c r="A974" s="25" t="s">
        <v>881</v>
      </c>
      <c r="B974" s="26">
        <v>0</v>
      </c>
      <c r="C974" s="26">
        <v>0</v>
      </c>
      <c r="D974" s="135" t="str">
        <f t="shared" si="15"/>
        <v>-</v>
      </c>
    </row>
    <row r="975" spans="1:4" ht="16.5" customHeight="1">
      <c r="A975" s="25" t="s">
        <v>882</v>
      </c>
      <c r="B975" s="26">
        <v>0</v>
      </c>
      <c r="C975" s="26">
        <v>0</v>
      </c>
      <c r="D975" s="135" t="str">
        <f t="shared" si="15"/>
        <v>-</v>
      </c>
    </row>
    <row r="976" spans="1:4" ht="16.5" customHeight="1">
      <c r="A976" s="25" t="s">
        <v>883</v>
      </c>
      <c r="B976" s="26">
        <v>0</v>
      </c>
      <c r="C976" s="26">
        <v>0</v>
      </c>
      <c r="D976" s="135" t="str">
        <f t="shared" si="15"/>
        <v>-</v>
      </c>
    </row>
    <row r="977" spans="1:4" ht="16.5" customHeight="1">
      <c r="A977" s="25" t="s">
        <v>884</v>
      </c>
      <c r="B977" s="26">
        <v>0</v>
      </c>
      <c r="C977" s="26">
        <v>0</v>
      </c>
      <c r="D977" s="135" t="str">
        <f t="shared" si="15"/>
        <v>-</v>
      </c>
    </row>
    <row r="978" spans="1:4" ht="16.5" customHeight="1">
      <c r="A978" s="25" t="s">
        <v>885</v>
      </c>
      <c r="B978" s="26">
        <v>0</v>
      </c>
      <c r="C978" s="26">
        <v>0</v>
      </c>
      <c r="D978" s="135" t="str">
        <f t="shared" si="15"/>
        <v>-</v>
      </c>
    </row>
    <row r="979" spans="1:4" ht="16.5" customHeight="1">
      <c r="A979" s="136" t="s">
        <v>886</v>
      </c>
      <c r="B979" s="26">
        <f>SUM(B980:B989)</f>
        <v>18611</v>
      </c>
      <c r="C979" s="26">
        <f>SUM(C980:C989)</f>
        <v>640</v>
      </c>
      <c r="D979" s="135">
        <f t="shared" si="15"/>
        <v>29.0796875</v>
      </c>
    </row>
    <row r="980" spans="1:4" ht="16.5" customHeight="1">
      <c r="A980" s="25" t="s">
        <v>133</v>
      </c>
      <c r="B980" s="26">
        <v>63</v>
      </c>
      <c r="C980" s="26">
        <v>47</v>
      </c>
      <c r="D980" s="135">
        <f t="shared" si="15"/>
        <v>1.3404255319148937</v>
      </c>
    </row>
    <row r="981" spans="1:4" ht="16.5" customHeight="1">
      <c r="A981" s="25" t="s">
        <v>134</v>
      </c>
      <c r="B981" s="26">
        <v>12</v>
      </c>
      <c r="C981" s="26">
        <v>16</v>
      </c>
      <c r="D981" s="135">
        <f t="shared" si="15"/>
        <v>0.75</v>
      </c>
    </row>
    <row r="982" spans="1:4" ht="16.5" customHeight="1">
      <c r="A982" s="25" t="s">
        <v>135</v>
      </c>
      <c r="B982" s="26">
        <v>0</v>
      </c>
      <c r="C982" s="26">
        <v>0</v>
      </c>
      <c r="D982" s="135" t="str">
        <f t="shared" si="15"/>
        <v>-</v>
      </c>
    </row>
    <row r="983" spans="1:4" ht="16.5" customHeight="1">
      <c r="A983" s="25" t="s">
        <v>887</v>
      </c>
      <c r="B983" s="26">
        <v>17034</v>
      </c>
      <c r="C983" s="26">
        <v>0</v>
      </c>
      <c r="D983" s="135" t="str">
        <f t="shared" si="15"/>
        <v>-</v>
      </c>
    </row>
    <row r="984" spans="1:4" ht="16.5" customHeight="1">
      <c r="A984" s="25" t="s">
        <v>888</v>
      </c>
      <c r="B984" s="26">
        <v>0</v>
      </c>
      <c r="C984" s="26">
        <v>0</v>
      </c>
      <c r="D984" s="135" t="str">
        <f t="shared" si="15"/>
        <v>-</v>
      </c>
    </row>
    <row r="985" spans="1:4" ht="16.5" customHeight="1">
      <c r="A985" s="25" t="s">
        <v>889</v>
      </c>
      <c r="B985" s="26">
        <v>0</v>
      </c>
      <c r="C985" s="26">
        <v>0</v>
      </c>
      <c r="D985" s="135" t="str">
        <f t="shared" si="15"/>
        <v>-</v>
      </c>
    </row>
    <row r="986" spans="1:4" ht="16.5" customHeight="1">
      <c r="A986" s="25" t="s">
        <v>890</v>
      </c>
      <c r="B986" s="26">
        <v>0</v>
      </c>
      <c r="C986" s="26">
        <v>0</v>
      </c>
      <c r="D986" s="135" t="str">
        <f t="shared" si="15"/>
        <v>-</v>
      </c>
    </row>
    <row r="987" spans="1:4" ht="16.5" customHeight="1">
      <c r="A987" s="25" t="s">
        <v>891</v>
      </c>
      <c r="B987" s="26">
        <v>0</v>
      </c>
      <c r="C987" s="26">
        <v>0</v>
      </c>
      <c r="D987" s="135" t="str">
        <f t="shared" si="15"/>
        <v>-</v>
      </c>
    </row>
    <row r="988" spans="1:4" ht="16.5" customHeight="1">
      <c r="A988" s="25" t="s">
        <v>892</v>
      </c>
      <c r="B988" s="26">
        <v>0</v>
      </c>
      <c r="C988" s="26">
        <v>0</v>
      </c>
      <c r="D988" s="135" t="str">
        <f t="shared" si="15"/>
        <v>-</v>
      </c>
    </row>
    <row r="989" spans="1:4" ht="16.5" customHeight="1">
      <c r="A989" s="25" t="s">
        <v>893</v>
      </c>
      <c r="B989" s="26">
        <v>1502</v>
      </c>
      <c r="C989" s="26">
        <v>577</v>
      </c>
      <c r="D989" s="135">
        <f t="shared" si="15"/>
        <v>2.603119584055459</v>
      </c>
    </row>
    <row r="990" spans="1:4" ht="16.5" customHeight="1">
      <c r="A990" s="136" t="s">
        <v>894</v>
      </c>
      <c r="B990" s="26">
        <f>SUM(B991:B995)</f>
        <v>125</v>
      </c>
      <c r="C990" s="26">
        <f>SUM(C991:C995)</f>
        <v>704</v>
      </c>
      <c r="D990" s="135">
        <f t="shared" si="15"/>
        <v>0.17755681818181818</v>
      </c>
    </row>
    <row r="991" spans="1:4" ht="16.5" customHeight="1">
      <c r="A991" s="25" t="s">
        <v>466</v>
      </c>
      <c r="B991" s="26">
        <v>10</v>
      </c>
      <c r="C991" s="26">
        <v>55</v>
      </c>
      <c r="D991" s="135">
        <f t="shared" si="15"/>
        <v>0.18181818181818182</v>
      </c>
    </row>
    <row r="992" spans="1:4" ht="16.5" customHeight="1">
      <c r="A992" s="25" t="s">
        <v>895</v>
      </c>
      <c r="B992" s="26">
        <v>115</v>
      </c>
      <c r="C992" s="26">
        <v>589</v>
      </c>
      <c r="D992" s="135">
        <f t="shared" si="15"/>
        <v>0.19524617996604415</v>
      </c>
    </row>
    <row r="993" spans="1:4" ht="16.5" customHeight="1">
      <c r="A993" s="25" t="s">
        <v>896</v>
      </c>
      <c r="B993" s="26">
        <v>0</v>
      </c>
      <c r="C993" s="26">
        <v>60</v>
      </c>
      <c r="D993" s="135">
        <f t="shared" si="15"/>
        <v>0</v>
      </c>
    </row>
    <row r="994" spans="1:4" ht="16.5" customHeight="1">
      <c r="A994" s="137" t="s">
        <v>1220</v>
      </c>
      <c r="B994" s="26">
        <v>0</v>
      </c>
      <c r="C994" s="26">
        <v>0</v>
      </c>
      <c r="D994" s="135" t="str">
        <f t="shared" si="15"/>
        <v>-</v>
      </c>
    </row>
    <row r="995" spans="1:4" ht="16.5" customHeight="1">
      <c r="A995" s="25" t="s">
        <v>898</v>
      </c>
      <c r="B995" s="26">
        <v>0</v>
      </c>
      <c r="C995" s="26">
        <v>0</v>
      </c>
      <c r="D995" s="135" t="str">
        <f t="shared" si="15"/>
        <v>-</v>
      </c>
    </row>
    <row r="996" spans="1:4" ht="16.5" customHeight="1">
      <c r="A996" s="136" t="s">
        <v>899</v>
      </c>
      <c r="B996" s="26">
        <v>0</v>
      </c>
      <c r="C996" s="26">
        <f>SUM(C997:C1002)</f>
        <v>0</v>
      </c>
      <c r="D996" s="135" t="str">
        <f t="shared" si="15"/>
        <v>-</v>
      </c>
    </row>
    <row r="997" spans="1:4" ht="16.5" customHeight="1">
      <c r="A997" s="25" t="s">
        <v>900</v>
      </c>
      <c r="B997" s="26">
        <v>0</v>
      </c>
      <c r="C997" s="26">
        <v>0</v>
      </c>
      <c r="D997" s="135" t="str">
        <f t="shared" si="15"/>
        <v>-</v>
      </c>
    </row>
    <row r="998" spans="1:4" ht="16.5" customHeight="1">
      <c r="A998" s="25" t="s">
        <v>901</v>
      </c>
      <c r="B998" s="26">
        <v>0</v>
      </c>
      <c r="C998" s="26">
        <v>0</v>
      </c>
      <c r="D998" s="135" t="str">
        <f t="shared" si="15"/>
        <v>-</v>
      </c>
    </row>
    <row r="999" spans="1:4" ht="16.5" customHeight="1">
      <c r="A999" s="25" t="s">
        <v>902</v>
      </c>
      <c r="B999" s="26">
        <v>0</v>
      </c>
      <c r="C999" s="26">
        <v>0</v>
      </c>
      <c r="D999" s="135" t="str">
        <f t="shared" si="15"/>
        <v>-</v>
      </c>
    </row>
    <row r="1000" spans="1:4" ht="16.5" customHeight="1">
      <c r="A1000" s="25" t="s">
        <v>903</v>
      </c>
      <c r="B1000" s="26">
        <v>0</v>
      </c>
      <c r="C1000" s="26">
        <v>0</v>
      </c>
      <c r="D1000" s="135" t="str">
        <f t="shared" si="15"/>
        <v>-</v>
      </c>
    </row>
    <row r="1001" spans="1:4" ht="16.5" customHeight="1">
      <c r="A1001" s="25" t="s">
        <v>904</v>
      </c>
      <c r="B1001" s="26">
        <v>0</v>
      </c>
      <c r="C1001" s="26">
        <v>0</v>
      </c>
      <c r="D1001" s="135" t="str">
        <f t="shared" si="15"/>
        <v>-</v>
      </c>
    </row>
    <row r="1002" spans="1:4" ht="16.5" customHeight="1">
      <c r="A1002" s="25" t="s">
        <v>905</v>
      </c>
      <c r="B1002" s="26">
        <v>0</v>
      </c>
      <c r="C1002" s="26">
        <v>0</v>
      </c>
      <c r="D1002" s="135" t="str">
        <f t="shared" si="15"/>
        <v>-</v>
      </c>
    </row>
    <row r="1003" spans="1:4" ht="16.5" customHeight="1">
      <c r="A1003" s="136" t="s">
        <v>906</v>
      </c>
      <c r="B1003" s="26">
        <f>SUM(B1004:B1009)</f>
        <v>657</v>
      </c>
      <c r="C1003" s="26">
        <f>SUM(C1004:C1009)</f>
        <v>1040</v>
      </c>
      <c r="D1003" s="135">
        <f t="shared" si="15"/>
        <v>0.6317307692307692</v>
      </c>
    </row>
    <row r="1004" spans="1:4" ht="16.5" customHeight="1">
      <c r="A1004" s="25" t="s">
        <v>907</v>
      </c>
      <c r="B1004" s="26">
        <v>0</v>
      </c>
      <c r="C1004" s="26">
        <v>0</v>
      </c>
      <c r="D1004" s="135" t="str">
        <f t="shared" si="15"/>
        <v>-</v>
      </c>
    </row>
    <row r="1005" spans="1:4" ht="16.5" customHeight="1">
      <c r="A1005" s="25" t="s">
        <v>908</v>
      </c>
      <c r="B1005" s="26">
        <v>0</v>
      </c>
      <c r="C1005" s="26">
        <v>0</v>
      </c>
      <c r="D1005" s="135" t="str">
        <f t="shared" si="15"/>
        <v>-</v>
      </c>
    </row>
    <row r="1006" spans="1:4" ht="16.5" customHeight="1">
      <c r="A1006" s="25" t="s">
        <v>909</v>
      </c>
      <c r="B1006" s="26">
        <v>0</v>
      </c>
      <c r="C1006" s="26">
        <v>0</v>
      </c>
      <c r="D1006" s="135" t="str">
        <f t="shared" si="15"/>
        <v>-</v>
      </c>
    </row>
    <row r="1007" spans="1:4" ht="16.5" customHeight="1">
      <c r="A1007" s="25" t="s">
        <v>910</v>
      </c>
      <c r="B1007" s="26">
        <v>657</v>
      </c>
      <c r="C1007" s="26">
        <v>1040</v>
      </c>
      <c r="D1007" s="135">
        <f t="shared" si="15"/>
        <v>0.6317307692307692</v>
      </c>
    </row>
    <row r="1008" spans="1:4" ht="16.5" customHeight="1">
      <c r="A1008" s="25" t="s">
        <v>911</v>
      </c>
      <c r="B1008" s="26">
        <v>0</v>
      </c>
      <c r="C1008" s="26">
        <v>0</v>
      </c>
      <c r="D1008" s="135" t="str">
        <f t="shared" si="15"/>
        <v>-</v>
      </c>
    </row>
    <row r="1009" spans="1:4" ht="16.5" customHeight="1">
      <c r="A1009" s="25" t="s">
        <v>912</v>
      </c>
      <c r="B1009" s="26">
        <v>0</v>
      </c>
      <c r="C1009" s="26">
        <v>0</v>
      </c>
      <c r="D1009" s="135" t="str">
        <f t="shared" si="15"/>
        <v>-</v>
      </c>
    </row>
    <row r="1010" spans="1:4" ht="16.5" customHeight="1">
      <c r="A1010" s="136" t="s">
        <v>913</v>
      </c>
      <c r="B1010" s="26">
        <v>0</v>
      </c>
      <c r="C1010" s="26">
        <f>SUM(C1011:C1013)</f>
        <v>0</v>
      </c>
      <c r="D1010" s="135" t="str">
        <f t="shared" si="15"/>
        <v>-</v>
      </c>
    </row>
    <row r="1011" spans="1:4" ht="16.5" customHeight="1">
      <c r="A1011" s="25" t="s">
        <v>914</v>
      </c>
      <c r="B1011" s="26">
        <v>0</v>
      </c>
      <c r="C1011" s="26">
        <v>0</v>
      </c>
      <c r="D1011" s="135" t="str">
        <f t="shared" si="15"/>
        <v>-</v>
      </c>
    </row>
    <row r="1012" spans="1:4" ht="16.5" customHeight="1">
      <c r="A1012" s="25" t="s">
        <v>915</v>
      </c>
      <c r="B1012" s="26">
        <v>0</v>
      </c>
      <c r="C1012" s="26">
        <v>0</v>
      </c>
      <c r="D1012" s="135" t="str">
        <f t="shared" si="15"/>
        <v>-</v>
      </c>
    </row>
    <row r="1013" spans="1:4" ht="16.5" customHeight="1">
      <c r="A1013" s="25" t="s">
        <v>916</v>
      </c>
      <c r="B1013" s="26">
        <v>0</v>
      </c>
      <c r="C1013" s="26">
        <v>0</v>
      </c>
      <c r="D1013" s="135" t="str">
        <f t="shared" si="15"/>
        <v>-</v>
      </c>
    </row>
    <row r="1014" spans="1:4" ht="16.5" customHeight="1">
      <c r="A1014" s="136" t="s">
        <v>917</v>
      </c>
      <c r="B1014" s="26">
        <f>B1015+B1016</f>
        <v>779</v>
      </c>
      <c r="C1014" s="26">
        <f>C1015+C1016</f>
        <v>1008</v>
      </c>
      <c r="D1014" s="135">
        <f t="shared" si="15"/>
        <v>0.7728174603174603</v>
      </c>
    </row>
    <row r="1015" spans="1:4" ht="16.5" customHeight="1">
      <c r="A1015" s="25" t="s">
        <v>918</v>
      </c>
      <c r="B1015" s="26">
        <v>0</v>
      </c>
      <c r="C1015" s="26">
        <v>0</v>
      </c>
      <c r="D1015" s="135" t="str">
        <f t="shared" si="15"/>
        <v>-</v>
      </c>
    </row>
    <row r="1016" spans="1:4" ht="16.5" customHeight="1">
      <c r="A1016" s="25" t="s">
        <v>919</v>
      </c>
      <c r="B1016" s="26">
        <v>779</v>
      </c>
      <c r="C1016" s="26">
        <v>1008</v>
      </c>
      <c r="D1016" s="135">
        <f t="shared" si="15"/>
        <v>0.7728174603174603</v>
      </c>
    </row>
    <row r="1017" spans="1:4" ht="16.5" customHeight="1">
      <c r="A1017" s="136" t="s">
        <v>920</v>
      </c>
      <c r="B1017" s="26">
        <f>SUM(B1018,B1041,B1051,B1061,B1066,B1073,B1078)</f>
        <v>98458</v>
      </c>
      <c r="C1017" s="26">
        <f>SUM(C1018,C1041,C1051,C1061,C1066,C1073,C1078)</f>
        <v>117903</v>
      </c>
      <c r="D1017" s="135">
        <f t="shared" si="15"/>
        <v>0.8350762915277813</v>
      </c>
    </row>
    <row r="1018" spans="1:4" ht="16.5" customHeight="1">
      <c r="A1018" s="136" t="s">
        <v>921</v>
      </c>
      <c r="B1018" s="26">
        <f>SUM(B1019:B1040)</f>
        <v>37915</v>
      </c>
      <c r="C1018" s="26">
        <f>SUM(C1019:C1040)</f>
        <v>90392</v>
      </c>
      <c r="D1018" s="135">
        <f t="shared" si="15"/>
        <v>0.41945083635719976</v>
      </c>
    </row>
    <row r="1019" spans="1:4" ht="16.5" customHeight="1">
      <c r="A1019" s="25" t="s">
        <v>133</v>
      </c>
      <c r="B1019" s="26">
        <v>21627</v>
      </c>
      <c r="C1019" s="26">
        <v>14090</v>
      </c>
      <c r="D1019" s="135">
        <f t="shared" si="15"/>
        <v>1.5349183818310859</v>
      </c>
    </row>
    <row r="1020" spans="1:4" ht="16.5" customHeight="1">
      <c r="A1020" s="25" t="s">
        <v>134</v>
      </c>
      <c r="B1020" s="26">
        <v>-1246</v>
      </c>
      <c r="C1020" s="26">
        <v>1879</v>
      </c>
      <c r="D1020" s="135">
        <f t="shared" si="15"/>
        <v>-0.6631186801490154</v>
      </c>
    </row>
    <row r="1021" spans="1:4" ht="16.5" customHeight="1">
      <c r="A1021" s="25" t="s">
        <v>135</v>
      </c>
      <c r="B1021" s="26">
        <v>0</v>
      </c>
      <c r="C1021" s="26">
        <v>0</v>
      </c>
      <c r="D1021" s="135" t="str">
        <f t="shared" si="15"/>
        <v>-</v>
      </c>
    </row>
    <row r="1022" spans="1:4" ht="16.5" customHeight="1">
      <c r="A1022" s="25" t="s">
        <v>922</v>
      </c>
      <c r="B1022" s="26">
        <v>0</v>
      </c>
      <c r="C1022" s="26">
        <v>5174</v>
      </c>
      <c r="D1022" s="135">
        <f t="shared" si="15"/>
        <v>0</v>
      </c>
    </row>
    <row r="1023" spans="1:4" ht="16.5" customHeight="1">
      <c r="A1023" s="25" t="s">
        <v>923</v>
      </c>
      <c r="B1023" s="26">
        <v>0</v>
      </c>
      <c r="C1023" s="26">
        <v>1211</v>
      </c>
      <c r="D1023" s="135">
        <f t="shared" si="15"/>
        <v>0</v>
      </c>
    </row>
    <row r="1024" spans="1:4" ht="16.5" customHeight="1">
      <c r="A1024" s="25" t="s">
        <v>924</v>
      </c>
      <c r="B1024" s="26">
        <v>0</v>
      </c>
      <c r="C1024" s="26">
        <v>0</v>
      </c>
      <c r="D1024" s="135" t="str">
        <f t="shared" si="15"/>
        <v>-</v>
      </c>
    </row>
    <row r="1025" spans="1:4" ht="16.5" customHeight="1">
      <c r="A1025" s="25" t="s">
        <v>925</v>
      </c>
      <c r="B1025" s="26">
        <v>12</v>
      </c>
      <c r="C1025" s="26">
        <v>13</v>
      </c>
      <c r="D1025" s="135">
        <f t="shared" si="15"/>
        <v>0.9230769230769231</v>
      </c>
    </row>
    <row r="1026" spans="1:4" ht="16.5" customHeight="1">
      <c r="A1026" s="25" t="s">
        <v>926</v>
      </c>
      <c r="B1026" s="26">
        <v>0</v>
      </c>
      <c r="C1026" s="26">
        <v>0</v>
      </c>
      <c r="D1026" s="135" t="str">
        <f t="shared" si="15"/>
        <v>-</v>
      </c>
    </row>
    <row r="1027" spans="1:4" ht="16.5" customHeight="1">
      <c r="A1027" s="25" t="s">
        <v>927</v>
      </c>
      <c r="B1027" s="26">
        <v>0</v>
      </c>
      <c r="C1027" s="26">
        <v>0</v>
      </c>
      <c r="D1027" s="135" t="str">
        <f t="shared" si="15"/>
        <v>-</v>
      </c>
    </row>
    <row r="1028" spans="1:4" ht="16.5" customHeight="1">
      <c r="A1028" s="25" t="s">
        <v>928</v>
      </c>
      <c r="B1028" s="26">
        <v>0</v>
      </c>
      <c r="C1028" s="26">
        <v>0</v>
      </c>
      <c r="D1028" s="135" t="str">
        <f t="shared" si="15"/>
        <v>-</v>
      </c>
    </row>
    <row r="1029" spans="1:4" ht="16.5" customHeight="1">
      <c r="A1029" s="25" t="s">
        <v>929</v>
      </c>
      <c r="B1029" s="26">
        <v>76</v>
      </c>
      <c r="C1029" s="26">
        <v>0</v>
      </c>
      <c r="D1029" s="135" t="str">
        <f aca="true" t="shared" si="16" ref="D1029:D1092">IF(C1029=0,"-",B1029/C1029)</f>
        <v>-</v>
      </c>
    </row>
    <row r="1030" spans="1:4" ht="16.5" customHeight="1">
      <c r="A1030" s="25" t="s">
        <v>930</v>
      </c>
      <c r="B1030" s="26">
        <v>0</v>
      </c>
      <c r="C1030" s="26">
        <v>0</v>
      </c>
      <c r="D1030" s="135" t="str">
        <f t="shared" si="16"/>
        <v>-</v>
      </c>
    </row>
    <row r="1031" spans="1:4" ht="16.5" customHeight="1">
      <c r="A1031" s="25" t="s">
        <v>931</v>
      </c>
      <c r="B1031" s="26">
        <v>0</v>
      </c>
      <c r="C1031" s="26">
        <v>0</v>
      </c>
      <c r="D1031" s="135" t="str">
        <f t="shared" si="16"/>
        <v>-</v>
      </c>
    </row>
    <row r="1032" spans="1:4" ht="16.5" customHeight="1">
      <c r="A1032" s="25" t="s">
        <v>932</v>
      </c>
      <c r="B1032" s="26">
        <v>0</v>
      </c>
      <c r="C1032" s="26">
        <v>0</v>
      </c>
      <c r="D1032" s="135" t="str">
        <f t="shared" si="16"/>
        <v>-</v>
      </c>
    </row>
    <row r="1033" spans="1:4" ht="16.5" customHeight="1">
      <c r="A1033" s="25" t="s">
        <v>933</v>
      </c>
      <c r="B1033" s="26">
        <v>0</v>
      </c>
      <c r="C1033" s="26">
        <v>0</v>
      </c>
      <c r="D1033" s="135" t="str">
        <f t="shared" si="16"/>
        <v>-</v>
      </c>
    </row>
    <row r="1034" spans="1:4" ht="16.5" customHeight="1">
      <c r="A1034" s="25" t="s">
        <v>934</v>
      </c>
      <c r="B1034" s="26">
        <v>0</v>
      </c>
      <c r="C1034" s="26">
        <v>0</v>
      </c>
      <c r="D1034" s="135" t="str">
        <f t="shared" si="16"/>
        <v>-</v>
      </c>
    </row>
    <row r="1035" spans="1:4" ht="16.5" customHeight="1">
      <c r="A1035" s="25" t="s">
        <v>935</v>
      </c>
      <c r="B1035" s="26">
        <v>2208</v>
      </c>
      <c r="C1035" s="26">
        <v>1128</v>
      </c>
      <c r="D1035" s="135">
        <f t="shared" si="16"/>
        <v>1.9574468085106382</v>
      </c>
    </row>
    <row r="1036" spans="1:4" ht="16.5" customHeight="1">
      <c r="A1036" s="25" t="s">
        <v>936</v>
      </c>
      <c r="B1036" s="26">
        <v>0</v>
      </c>
      <c r="C1036" s="26">
        <v>0</v>
      </c>
      <c r="D1036" s="135" t="str">
        <f t="shared" si="16"/>
        <v>-</v>
      </c>
    </row>
    <row r="1037" spans="1:4" ht="16.5" customHeight="1">
      <c r="A1037" s="25" t="s">
        <v>937</v>
      </c>
      <c r="B1037" s="26">
        <v>0</v>
      </c>
      <c r="C1037" s="26">
        <v>0</v>
      </c>
      <c r="D1037" s="135" t="str">
        <f t="shared" si="16"/>
        <v>-</v>
      </c>
    </row>
    <row r="1038" spans="1:4" ht="16.5" customHeight="1">
      <c r="A1038" s="25" t="s">
        <v>938</v>
      </c>
      <c r="B1038" s="26">
        <v>1320</v>
      </c>
      <c r="C1038" s="26">
        <v>1442</v>
      </c>
      <c r="D1038" s="135">
        <f t="shared" si="16"/>
        <v>0.9153952843273232</v>
      </c>
    </row>
    <row r="1039" spans="1:4" ht="16.5" customHeight="1">
      <c r="A1039" s="25" t="s">
        <v>939</v>
      </c>
      <c r="B1039" s="26">
        <v>256</v>
      </c>
      <c r="C1039" s="26">
        <v>333</v>
      </c>
      <c r="D1039" s="135">
        <f t="shared" si="16"/>
        <v>0.7687687687687688</v>
      </c>
    </row>
    <row r="1040" spans="1:4" ht="16.5" customHeight="1">
      <c r="A1040" s="25" t="s">
        <v>940</v>
      </c>
      <c r="B1040" s="26">
        <v>13662</v>
      </c>
      <c r="C1040" s="26">
        <v>65122</v>
      </c>
      <c r="D1040" s="135">
        <f t="shared" si="16"/>
        <v>0.20979085408924789</v>
      </c>
    </row>
    <row r="1041" spans="1:4" ht="16.5" customHeight="1">
      <c r="A1041" s="136" t="s">
        <v>941</v>
      </c>
      <c r="B1041" s="26">
        <f>SUM(B1042:B1050)</f>
        <v>270</v>
      </c>
      <c r="C1041" s="26">
        <f>SUM(C1042:C1050)</f>
        <v>952</v>
      </c>
      <c r="D1041" s="135">
        <f t="shared" si="16"/>
        <v>0.28361344537815125</v>
      </c>
    </row>
    <row r="1042" spans="1:4" ht="16.5" customHeight="1">
      <c r="A1042" s="25" t="s">
        <v>133</v>
      </c>
      <c r="B1042" s="26">
        <v>145</v>
      </c>
      <c r="C1042" s="26">
        <v>138</v>
      </c>
      <c r="D1042" s="135">
        <f t="shared" si="16"/>
        <v>1.0507246376811594</v>
      </c>
    </row>
    <row r="1043" spans="1:4" ht="16.5" customHeight="1">
      <c r="A1043" s="25" t="s">
        <v>134</v>
      </c>
      <c r="B1043" s="26">
        <v>30</v>
      </c>
      <c r="C1043" s="26">
        <v>5</v>
      </c>
      <c r="D1043" s="135">
        <f t="shared" si="16"/>
        <v>6</v>
      </c>
    </row>
    <row r="1044" spans="1:4" ht="16.5" customHeight="1">
      <c r="A1044" s="25" t="s">
        <v>135</v>
      </c>
      <c r="B1044" s="26">
        <v>0</v>
      </c>
      <c r="C1044" s="26">
        <v>0</v>
      </c>
      <c r="D1044" s="135" t="str">
        <f t="shared" si="16"/>
        <v>-</v>
      </c>
    </row>
    <row r="1045" spans="1:4" ht="16.5" customHeight="1">
      <c r="A1045" s="25" t="s">
        <v>942</v>
      </c>
      <c r="B1045" s="26">
        <v>0</v>
      </c>
      <c r="C1045" s="26">
        <v>0</v>
      </c>
      <c r="D1045" s="135" t="str">
        <f t="shared" si="16"/>
        <v>-</v>
      </c>
    </row>
    <row r="1046" spans="1:4" ht="16.5" customHeight="1">
      <c r="A1046" s="25" t="s">
        <v>943</v>
      </c>
      <c r="B1046" s="26">
        <v>0</v>
      </c>
      <c r="C1046" s="26">
        <v>0</v>
      </c>
      <c r="D1046" s="135" t="str">
        <f t="shared" si="16"/>
        <v>-</v>
      </c>
    </row>
    <row r="1047" spans="1:4" ht="16.5" customHeight="1">
      <c r="A1047" s="25" t="s">
        <v>944</v>
      </c>
      <c r="B1047" s="26">
        <v>20</v>
      </c>
      <c r="C1047" s="26">
        <v>10</v>
      </c>
      <c r="D1047" s="135">
        <f t="shared" si="16"/>
        <v>2</v>
      </c>
    </row>
    <row r="1048" spans="1:4" ht="16.5" customHeight="1">
      <c r="A1048" s="25" t="s">
        <v>945</v>
      </c>
      <c r="B1048" s="26">
        <v>13</v>
      </c>
      <c r="C1048" s="26">
        <v>23</v>
      </c>
      <c r="D1048" s="135">
        <f t="shared" si="16"/>
        <v>0.5652173913043478</v>
      </c>
    </row>
    <row r="1049" spans="1:4" ht="16.5" customHeight="1">
      <c r="A1049" s="25" t="s">
        <v>946</v>
      </c>
      <c r="B1049" s="26">
        <v>0</v>
      </c>
      <c r="C1049" s="26">
        <v>0</v>
      </c>
      <c r="D1049" s="135" t="str">
        <f t="shared" si="16"/>
        <v>-</v>
      </c>
    </row>
    <row r="1050" spans="1:4" ht="16.5" customHeight="1">
      <c r="A1050" s="25" t="s">
        <v>947</v>
      </c>
      <c r="B1050" s="26">
        <v>62</v>
      </c>
      <c r="C1050" s="26">
        <v>776</v>
      </c>
      <c r="D1050" s="135">
        <f t="shared" si="16"/>
        <v>0.07989690721649484</v>
      </c>
    </row>
    <row r="1051" spans="1:4" ht="16.5" customHeight="1">
      <c r="A1051" s="136" t="s">
        <v>948</v>
      </c>
      <c r="B1051" s="26">
        <f>SUM(B1052:B1060)</f>
        <v>1613</v>
      </c>
      <c r="C1051" s="26">
        <f>SUM(C1052:C1060)</f>
        <v>4700</v>
      </c>
      <c r="D1051" s="135">
        <f t="shared" si="16"/>
        <v>0.34319148936170213</v>
      </c>
    </row>
    <row r="1052" spans="1:4" ht="16.5" customHeight="1">
      <c r="A1052" s="25" t="s">
        <v>133</v>
      </c>
      <c r="B1052" s="26">
        <v>0</v>
      </c>
      <c r="C1052" s="26">
        <v>0</v>
      </c>
      <c r="D1052" s="135" t="str">
        <f t="shared" si="16"/>
        <v>-</v>
      </c>
    </row>
    <row r="1053" spans="1:4" ht="16.5" customHeight="1">
      <c r="A1053" s="25" t="s">
        <v>134</v>
      </c>
      <c r="B1053" s="26">
        <v>0</v>
      </c>
      <c r="C1053" s="26">
        <v>0</v>
      </c>
      <c r="D1053" s="135" t="str">
        <f t="shared" si="16"/>
        <v>-</v>
      </c>
    </row>
    <row r="1054" spans="1:4" ht="16.5" customHeight="1">
      <c r="A1054" s="25" t="s">
        <v>135</v>
      </c>
      <c r="B1054" s="26">
        <v>0</v>
      </c>
      <c r="C1054" s="26">
        <v>0</v>
      </c>
      <c r="D1054" s="135" t="str">
        <f t="shared" si="16"/>
        <v>-</v>
      </c>
    </row>
    <row r="1055" spans="1:4" ht="16.5" customHeight="1">
      <c r="A1055" s="25" t="s">
        <v>949</v>
      </c>
      <c r="B1055" s="26">
        <v>1613</v>
      </c>
      <c r="C1055" s="26">
        <v>0</v>
      </c>
      <c r="D1055" s="135" t="str">
        <f t="shared" si="16"/>
        <v>-</v>
      </c>
    </row>
    <row r="1056" spans="1:4" ht="16.5" customHeight="1">
      <c r="A1056" s="25" t="s">
        <v>950</v>
      </c>
      <c r="B1056" s="26">
        <v>0</v>
      </c>
      <c r="C1056" s="26">
        <v>0</v>
      </c>
      <c r="D1056" s="135" t="str">
        <f t="shared" si="16"/>
        <v>-</v>
      </c>
    </row>
    <row r="1057" spans="1:4" ht="16.5" customHeight="1">
      <c r="A1057" s="25" t="s">
        <v>951</v>
      </c>
      <c r="B1057" s="26">
        <v>0</v>
      </c>
      <c r="C1057" s="26">
        <v>0</v>
      </c>
      <c r="D1057" s="135" t="str">
        <f t="shared" si="16"/>
        <v>-</v>
      </c>
    </row>
    <row r="1058" spans="1:4" ht="16.5" customHeight="1">
      <c r="A1058" s="25" t="s">
        <v>952</v>
      </c>
      <c r="B1058" s="26">
        <v>0</v>
      </c>
      <c r="C1058" s="26">
        <v>0</v>
      </c>
      <c r="D1058" s="135" t="str">
        <f t="shared" si="16"/>
        <v>-</v>
      </c>
    </row>
    <row r="1059" spans="1:4" ht="16.5" customHeight="1">
      <c r="A1059" s="25" t="s">
        <v>953</v>
      </c>
      <c r="B1059" s="26">
        <v>0</v>
      </c>
      <c r="C1059" s="26">
        <v>0</v>
      </c>
      <c r="D1059" s="135" t="str">
        <f t="shared" si="16"/>
        <v>-</v>
      </c>
    </row>
    <row r="1060" spans="1:4" ht="16.5" customHeight="1">
      <c r="A1060" s="25" t="s">
        <v>954</v>
      </c>
      <c r="B1060" s="26">
        <v>0</v>
      </c>
      <c r="C1060" s="26">
        <v>4700</v>
      </c>
      <c r="D1060" s="135">
        <f t="shared" si="16"/>
        <v>0</v>
      </c>
    </row>
    <row r="1061" spans="1:4" ht="16.5" customHeight="1">
      <c r="A1061" s="136" t="s">
        <v>955</v>
      </c>
      <c r="B1061" s="26">
        <f>SUM(B1062:B1065)</f>
        <v>7355</v>
      </c>
      <c r="C1061" s="26">
        <f>SUM(C1062:C1065)</f>
        <v>10315</v>
      </c>
      <c r="D1061" s="135">
        <f t="shared" si="16"/>
        <v>0.7130392632089191</v>
      </c>
    </row>
    <row r="1062" spans="1:4" ht="16.5" customHeight="1">
      <c r="A1062" s="25" t="s">
        <v>956</v>
      </c>
      <c r="B1062" s="26">
        <v>4592</v>
      </c>
      <c r="C1062" s="26">
        <v>2984</v>
      </c>
      <c r="D1062" s="135">
        <f t="shared" si="16"/>
        <v>1.5388739946380696</v>
      </c>
    </row>
    <row r="1063" spans="1:4" ht="16.5" customHeight="1">
      <c r="A1063" s="25" t="s">
        <v>957</v>
      </c>
      <c r="B1063" s="26">
        <v>157</v>
      </c>
      <c r="C1063" s="26">
        <v>215</v>
      </c>
      <c r="D1063" s="135">
        <f t="shared" si="16"/>
        <v>0.7302325581395349</v>
      </c>
    </row>
    <row r="1064" spans="1:4" ht="16.5" customHeight="1">
      <c r="A1064" s="25" t="s">
        <v>958</v>
      </c>
      <c r="B1064" s="26">
        <v>2444</v>
      </c>
      <c r="C1064" s="26">
        <v>4456</v>
      </c>
      <c r="D1064" s="135">
        <f t="shared" si="16"/>
        <v>0.5484739676840216</v>
      </c>
    </row>
    <row r="1065" spans="1:4" ht="16.5" customHeight="1">
      <c r="A1065" s="25" t="s">
        <v>959</v>
      </c>
      <c r="B1065" s="26">
        <v>162</v>
      </c>
      <c r="C1065" s="26">
        <v>2660</v>
      </c>
      <c r="D1065" s="135">
        <f t="shared" si="16"/>
        <v>0.06090225563909774</v>
      </c>
    </row>
    <row r="1066" spans="1:4" ht="16.5" customHeight="1">
      <c r="A1066" s="136" t="s">
        <v>960</v>
      </c>
      <c r="B1066" s="26">
        <f>SUM(B1067:B1072)</f>
        <v>11</v>
      </c>
      <c r="C1066" s="26">
        <f>SUM(C1067:C1072)</f>
        <v>0</v>
      </c>
      <c r="D1066" s="135" t="str">
        <f t="shared" si="16"/>
        <v>-</v>
      </c>
    </row>
    <row r="1067" spans="1:4" ht="16.5" customHeight="1">
      <c r="A1067" s="25" t="s">
        <v>133</v>
      </c>
      <c r="B1067" s="26">
        <v>0</v>
      </c>
      <c r="C1067" s="26">
        <v>0</v>
      </c>
      <c r="D1067" s="135" t="str">
        <f t="shared" si="16"/>
        <v>-</v>
      </c>
    </row>
    <row r="1068" spans="1:4" ht="16.5" customHeight="1">
      <c r="A1068" s="25" t="s">
        <v>134</v>
      </c>
      <c r="B1068" s="26">
        <v>11</v>
      </c>
      <c r="C1068" s="26">
        <v>0</v>
      </c>
      <c r="D1068" s="135" t="str">
        <f t="shared" si="16"/>
        <v>-</v>
      </c>
    </row>
    <row r="1069" spans="1:4" ht="16.5" customHeight="1">
      <c r="A1069" s="25" t="s">
        <v>135</v>
      </c>
      <c r="B1069" s="26">
        <v>0</v>
      </c>
      <c r="C1069" s="26">
        <v>0</v>
      </c>
      <c r="D1069" s="135" t="str">
        <f t="shared" si="16"/>
        <v>-</v>
      </c>
    </row>
    <row r="1070" spans="1:4" ht="16.5" customHeight="1">
      <c r="A1070" s="25" t="s">
        <v>946</v>
      </c>
      <c r="B1070" s="26">
        <v>0</v>
      </c>
      <c r="C1070" s="26">
        <v>0</v>
      </c>
      <c r="D1070" s="135" t="str">
        <f t="shared" si="16"/>
        <v>-</v>
      </c>
    </row>
    <row r="1071" spans="1:4" ht="16.5" customHeight="1">
      <c r="A1071" s="25" t="s">
        <v>961</v>
      </c>
      <c r="B1071" s="26">
        <v>0</v>
      </c>
      <c r="C1071" s="26">
        <v>0</v>
      </c>
      <c r="D1071" s="135" t="str">
        <f t="shared" si="16"/>
        <v>-</v>
      </c>
    </row>
    <row r="1072" spans="1:4" ht="16.5" customHeight="1">
      <c r="A1072" s="25" t="s">
        <v>962</v>
      </c>
      <c r="B1072" s="26">
        <v>0</v>
      </c>
      <c r="C1072" s="26">
        <v>0</v>
      </c>
      <c r="D1072" s="135" t="str">
        <f t="shared" si="16"/>
        <v>-</v>
      </c>
    </row>
    <row r="1073" spans="1:4" ht="16.5" customHeight="1">
      <c r="A1073" s="136" t="s">
        <v>963</v>
      </c>
      <c r="B1073" s="26">
        <f>SUM(B1074:B1077)</f>
        <v>42779</v>
      </c>
      <c r="C1073" s="26">
        <f>SUM(C1074:C1077)</f>
        <v>62</v>
      </c>
      <c r="D1073" s="135">
        <f t="shared" si="16"/>
        <v>689.983870967742</v>
      </c>
    </row>
    <row r="1074" spans="1:4" ht="16.5" customHeight="1">
      <c r="A1074" s="25" t="s">
        <v>964</v>
      </c>
      <c r="B1074" s="26">
        <v>38546</v>
      </c>
      <c r="C1074" s="26">
        <v>0</v>
      </c>
      <c r="D1074" s="135" t="str">
        <f t="shared" si="16"/>
        <v>-</v>
      </c>
    </row>
    <row r="1075" spans="1:4" ht="16.5" customHeight="1">
      <c r="A1075" s="25" t="s">
        <v>965</v>
      </c>
      <c r="B1075" s="26">
        <v>0</v>
      </c>
      <c r="C1075" s="26">
        <v>0</v>
      </c>
      <c r="D1075" s="135" t="str">
        <f t="shared" si="16"/>
        <v>-</v>
      </c>
    </row>
    <row r="1076" spans="1:4" ht="16.5" customHeight="1">
      <c r="A1076" s="25" t="s">
        <v>966</v>
      </c>
      <c r="B1076" s="26">
        <v>0</v>
      </c>
      <c r="C1076" s="26">
        <v>62</v>
      </c>
      <c r="D1076" s="135">
        <f t="shared" si="16"/>
        <v>0</v>
      </c>
    </row>
    <row r="1077" spans="1:4" ht="16.5" customHeight="1">
      <c r="A1077" s="25" t="s">
        <v>967</v>
      </c>
      <c r="B1077" s="26">
        <v>4233</v>
      </c>
      <c r="C1077" s="26">
        <v>0</v>
      </c>
      <c r="D1077" s="135" t="str">
        <f t="shared" si="16"/>
        <v>-</v>
      </c>
    </row>
    <row r="1078" spans="1:4" ht="16.5" customHeight="1">
      <c r="A1078" s="136" t="s">
        <v>968</v>
      </c>
      <c r="B1078" s="26">
        <f>SUM(B1079:B1080)</f>
        <v>8515</v>
      </c>
      <c r="C1078" s="26">
        <f>SUM(C1079:C1080)</f>
        <v>11482</v>
      </c>
      <c r="D1078" s="135">
        <f t="shared" si="16"/>
        <v>0.7415955408465424</v>
      </c>
    </row>
    <row r="1079" spans="1:4" ht="16.5" customHeight="1">
      <c r="A1079" s="25" t="s">
        <v>969</v>
      </c>
      <c r="B1079" s="26">
        <v>0</v>
      </c>
      <c r="C1079" s="26">
        <v>0</v>
      </c>
      <c r="D1079" s="135" t="str">
        <f t="shared" si="16"/>
        <v>-</v>
      </c>
    </row>
    <row r="1080" spans="1:4" ht="16.5" customHeight="1">
      <c r="A1080" s="25" t="s">
        <v>970</v>
      </c>
      <c r="B1080" s="26">
        <v>8515</v>
      </c>
      <c r="C1080" s="26">
        <v>11482</v>
      </c>
      <c r="D1080" s="135">
        <f t="shared" si="16"/>
        <v>0.7415955408465424</v>
      </c>
    </row>
    <row r="1081" spans="1:4" ht="17.25" customHeight="1">
      <c r="A1081" s="136" t="s">
        <v>971</v>
      </c>
      <c r="B1081" s="26">
        <f>SUM(B1082,B1092,B1108,B1113,B1127,B1136,B1143,B1150)</f>
        <v>13937</v>
      </c>
      <c r="C1081" s="26">
        <f>SUM(C1082,C1092,C1108,C1113,C1127,C1136,C1143,C1150)</f>
        <v>12093</v>
      </c>
      <c r="D1081" s="135">
        <f t="shared" si="16"/>
        <v>1.1524849086248243</v>
      </c>
    </row>
    <row r="1082" spans="1:4" ht="16.5" customHeight="1">
      <c r="A1082" s="136" t="s">
        <v>972</v>
      </c>
      <c r="B1082" s="26">
        <f>SUM(B1083:B1091)</f>
        <v>145</v>
      </c>
      <c r="C1082" s="26">
        <f>SUM(C1083:C1091)</f>
        <v>0</v>
      </c>
      <c r="D1082" s="135" t="str">
        <f t="shared" si="16"/>
        <v>-</v>
      </c>
    </row>
    <row r="1083" spans="1:4" ht="16.5" customHeight="1">
      <c r="A1083" s="25" t="s">
        <v>133</v>
      </c>
      <c r="B1083" s="26">
        <v>0</v>
      </c>
      <c r="C1083" s="26">
        <v>0</v>
      </c>
      <c r="D1083" s="135" t="str">
        <f t="shared" si="16"/>
        <v>-</v>
      </c>
    </row>
    <row r="1084" spans="1:4" ht="16.5" customHeight="1">
      <c r="A1084" s="25" t="s">
        <v>134</v>
      </c>
      <c r="B1084" s="26">
        <v>0</v>
      </c>
      <c r="C1084" s="26">
        <v>0</v>
      </c>
      <c r="D1084" s="135" t="str">
        <f t="shared" si="16"/>
        <v>-</v>
      </c>
    </row>
    <row r="1085" spans="1:4" ht="16.5" customHeight="1">
      <c r="A1085" s="25" t="s">
        <v>135</v>
      </c>
      <c r="B1085" s="26">
        <v>0</v>
      </c>
      <c r="C1085" s="26">
        <v>0</v>
      </c>
      <c r="D1085" s="135" t="str">
        <f t="shared" si="16"/>
        <v>-</v>
      </c>
    </row>
    <row r="1086" spans="1:4" ht="16.5" customHeight="1">
      <c r="A1086" s="25" t="s">
        <v>973</v>
      </c>
      <c r="B1086" s="26">
        <v>0</v>
      </c>
      <c r="C1086" s="26">
        <v>0</v>
      </c>
      <c r="D1086" s="135" t="str">
        <f t="shared" si="16"/>
        <v>-</v>
      </c>
    </row>
    <row r="1087" spans="1:4" ht="16.5" customHeight="1">
      <c r="A1087" s="25" t="s">
        <v>974</v>
      </c>
      <c r="B1087" s="26">
        <v>0</v>
      </c>
      <c r="C1087" s="26">
        <v>0</v>
      </c>
      <c r="D1087" s="135" t="str">
        <f t="shared" si="16"/>
        <v>-</v>
      </c>
    </row>
    <row r="1088" spans="1:4" ht="16.5" customHeight="1">
      <c r="A1088" s="25" t="s">
        <v>975</v>
      </c>
      <c r="B1088" s="26">
        <v>0</v>
      </c>
      <c r="C1088" s="26">
        <v>0</v>
      </c>
      <c r="D1088" s="135" t="str">
        <f t="shared" si="16"/>
        <v>-</v>
      </c>
    </row>
    <row r="1089" spans="1:4" ht="16.5" customHeight="1">
      <c r="A1089" s="25" t="s">
        <v>976</v>
      </c>
      <c r="B1089" s="26">
        <v>0</v>
      </c>
      <c r="C1089" s="26">
        <v>0</v>
      </c>
      <c r="D1089" s="135" t="str">
        <f t="shared" si="16"/>
        <v>-</v>
      </c>
    </row>
    <row r="1090" spans="1:4" ht="16.5" customHeight="1">
      <c r="A1090" s="25" t="s">
        <v>977</v>
      </c>
      <c r="B1090" s="26">
        <v>0</v>
      </c>
      <c r="C1090" s="26">
        <v>0</v>
      </c>
      <c r="D1090" s="135" t="str">
        <f t="shared" si="16"/>
        <v>-</v>
      </c>
    </row>
    <row r="1091" spans="1:4" ht="16.5" customHeight="1">
      <c r="A1091" s="25" t="s">
        <v>978</v>
      </c>
      <c r="B1091" s="26">
        <v>145</v>
      </c>
      <c r="C1091" s="26">
        <v>0</v>
      </c>
      <c r="D1091" s="135" t="str">
        <f t="shared" si="16"/>
        <v>-</v>
      </c>
    </row>
    <row r="1092" spans="1:4" ht="16.5" customHeight="1">
      <c r="A1092" s="136" t="s">
        <v>979</v>
      </c>
      <c r="B1092" s="26">
        <f>SUM(B1093:B1107)</f>
        <v>0</v>
      </c>
      <c r="C1092" s="26">
        <f>SUM(C1093:C1107)</f>
        <v>0</v>
      </c>
      <c r="D1092" s="135" t="str">
        <f t="shared" si="16"/>
        <v>-</v>
      </c>
    </row>
    <row r="1093" spans="1:4" ht="16.5" customHeight="1">
      <c r="A1093" s="25" t="s">
        <v>133</v>
      </c>
      <c r="B1093" s="26">
        <v>0</v>
      </c>
      <c r="C1093" s="26">
        <v>0</v>
      </c>
      <c r="D1093" s="135" t="str">
        <f aca="true" t="shared" si="17" ref="D1093:D1156">IF(C1093=0,"-",B1093/C1093)</f>
        <v>-</v>
      </c>
    </row>
    <row r="1094" spans="1:4" ht="16.5" customHeight="1">
      <c r="A1094" s="25" t="s">
        <v>134</v>
      </c>
      <c r="B1094" s="26">
        <v>0</v>
      </c>
      <c r="C1094" s="26">
        <v>0</v>
      </c>
      <c r="D1094" s="135" t="str">
        <f t="shared" si="17"/>
        <v>-</v>
      </c>
    </row>
    <row r="1095" spans="1:4" ht="16.5" customHeight="1">
      <c r="A1095" s="25" t="s">
        <v>135</v>
      </c>
      <c r="B1095" s="26">
        <v>0</v>
      </c>
      <c r="C1095" s="26">
        <v>0</v>
      </c>
      <c r="D1095" s="135" t="str">
        <f t="shared" si="17"/>
        <v>-</v>
      </c>
    </row>
    <row r="1096" spans="1:4" ht="16.5" customHeight="1">
      <c r="A1096" s="25" t="s">
        <v>980</v>
      </c>
      <c r="B1096" s="26">
        <v>0</v>
      </c>
      <c r="C1096" s="26">
        <v>0</v>
      </c>
      <c r="D1096" s="135" t="str">
        <f t="shared" si="17"/>
        <v>-</v>
      </c>
    </row>
    <row r="1097" spans="1:4" ht="16.5" customHeight="1">
      <c r="A1097" s="25" t="s">
        <v>981</v>
      </c>
      <c r="B1097" s="26">
        <v>0</v>
      </c>
      <c r="C1097" s="26">
        <v>0</v>
      </c>
      <c r="D1097" s="135" t="str">
        <f t="shared" si="17"/>
        <v>-</v>
      </c>
    </row>
    <row r="1098" spans="1:4" ht="16.5" customHeight="1">
      <c r="A1098" s="25" t="s">
        <v>982</v>
      </c>
      <c r="B1098" s="26">
        <v>0</v>
      </c>
      <c r="C1098" s="26">
        <v>0</v>
      </c>
      <c r="D1098" s="135" t="str">
        <f t="shared" si="17"/>
        <v>-</v>
      </c>
    </row>
    <row r="1099" spans="1:4" ht="16.5" customHeight="1">
      <c r="A1099" s="25" t="s">
        <v>983</v>
      </c>
      <c r="B1099" s="26">
        <v>0</v>
      </c>
      <c r="C1099" s="26">
        <v>0</v>
      </c>
      <c r="D1099" s="135" t="str">
        <f t="shared" si="17"/>
        <v>-</v>
      </c>
    </row>
    <row r="1100" spans="1:4" ht="16.5" customHeight="1">
      <c r="A1100" s="25" t="s">
        <v>984</v>
      </c>
      <c r="B1100" s="26">
        <v>0</v>
      </c>
      <c r="C1100" s="26">
        <v>0</v>
      </c>
      <c r="D1100" s="135" t="str">
        <f t="shared" si="17"/>
        <v>-</v>
      </c>
    </row>
    <row r="1101" spans="1:4" ht="16.5" customHeight="1">
      <c r="A1101" s="25" t="s">
        <v>985</v>
      </c>
      <c r="B1101" s="26">
        <v>0</v>
      </c>
      <c r="C1101" s="26">
        <v>0</v>
      </c>
      <c r="D1101" s="135" t="str">
        <f t="shared" si="17"/>
        <v>-</v>
      </c>
    </row>
    <row r="1102" spans="1:4" ht="16.5" customHeight="1">
      <c r="A1102" s="25" t="s">
        <v>986</v>
      </c>
      <c r="B1102" s="26">
        <v>0</v>
      </c>
      <c r="C1102" s="26">
        <v>0</v>
      </c>
      <c r="D1102" s="135" t="str">
        <f t="shared" si="17"/>
        <v>-</v>
      </c>
    </row>
    <row r="1103" spans="1:4" ht="16.5" customHeight="1">
      <c r="A1103" s="25" t="s">
        <v>987</v>
      </c>
      <c r="B1103" s="26">
        <v>0</v>
      </c>
      <c r="C1103" s="26">
        <v>0</v>
      </c>
      <c r="D1103" s="135" t="str">
        <f t="shared" si="17"/>
        <v>-</v>
      </c>
    </row>
    <row r="1104" spans="1:4" ht="16.5" customHeight="1">
      <c r="A1104" s="25" t="s">
        <v>988</v>
      </c>
      <c r="B1104" s="26">
        <v>0</v>
      </c>
      <c r="C1104" s="26">
        <v>0</v>
      </c>
      <c r="D1104" s="135" t="str">
        <f t="shared" si="17"/>
        <v>-</v>
      </c>
    </row>
    <row r="1105" spans="1:4" ht="16.5" customHeight="1">
      <c r="A1105" s="25" t="s">
        <v>989</v>
      </c>
      <c r="B1105" s="26">
        <v>0</v>
      </c>
      <c r="C1105" s="26">
        <v>0</v>
      </c>
      <c r="D1105" s="135" t="str">
        <f t="shared" si="17"/>
        <v>-</v>
      </c>
    </row>
    <row r="1106" spans="1:4" ht="16.5" customHeight="1">
      <c r="A1106" s="25" t="s">
        <v>990</v>
      </c>
      <c r="B1106" s="26">
        <v>0</v>
      </c>
      <c r="C1106" s="26">
        <v>0</v>
      </c>
      <c r="D1106" s="135" t="str">
        <f t="shared" si="17"/>
        <v>-</v>
      </c>
    </row>
    <row r="1107" spans="1:4" ht="16.5" customHeight="1">
      <c r="A1107" s="25" t="s">
        <v>991</v>
      </c>
      <c r="B1107" s="26">
        <v>0</v>
      </c>
      <c r="C1107" s="26">
        <v>0</v>
      </c>
      <c r="D1107" s="135" t="str">
        <f t="shared" si="17"/>
        <v>-</v>
      </c>
    </row>
    <row r="1108" spans="1:4" ht="16.5" customHeight="1">
      <c r="A1108" s="136" t="s">
        <v>992</v>
      </c>
      <c r="B1108" s="26">
        <f>SUM(B1109:B1112)</f>
        <v>6653</v>
      </c>
      <c r="C1108" s="26">
        <f>SUM(C1109:C1112)</f>
        <v>7688</v>
      </c>
      <c r="D1108" s="135">
        <f t="shared" si="17"/>
        <v>0.8653746097814776</v>
      </c>
    </row>
    <row r="1109" spans="1:4" ht="16.5" customHeight="1">
      <c r="A1109" s="25" t="s">
        <v>133</v>
      </c>
      <c r="B1109" s="26">
        <v>3843</v>
      </c>
      <c r="C1109" s="26">
        <v>5633</v>
      </c>
      <c r="D1109" s="135">
        <f t="shared" si="17"/>
        <v>0.6822297177347773</v>
      </c>
    </row>
    <row r="1110" spans="1:4" ht="16.5" customHeight="1">
      <c r="A1110" s="25" t="s">
        <v>134</v>
      </c>
      <c r="B1110" s="26">
        <v>406</v>
      </c>
      <c r="C1110" s="26">
        <v>675</v>
      </c>
      <c r="D1110" s="135">
        <f t="shared" si="17"/>
        <v>0.6014814814814815</v>
      </c>
    </row>
    <row r="1111" spans="1:4" ht="16.5" customHeight="1">
      <c r="A1111" s="25" t="s">
        <v>135</v>
      </c>
      <c r="B1111" s="26">
        <v>550</v>
      </c>
      <c r="C1111" s="26">
        <v>600</v>
      </c>
      <c r="D1111" s="135">
        <f t="shared" si="17"/>
        <v>0.9166666666666666</v>
      </c>
    </row>
    <row r="1112" spans="1:4" ht="16.5" customHeight="1">
      <c r="A1112" s="25" t="s">
        <v>993</v>
      </c>
      <c r="B1112" s="26">
        <v>1854</v>
      </c>
      <c r="C1112" s="26">
        <v>780</v>
      </c>
      <c r="D1112" s="135">
        <f t="shared" si="17"/>
        <v>2.376923076923077</v>
      </c>
    </row>
    <row r="1113" spans="1:4" ht="16.5" customHeight="1">
      <c r="A1113" s="136" t="s">
        <v>994</v>
      </c>
      <c r="B1113" s="26">
        <f>SUM(B1114:B1126)</f>
        <v>1382</v>
      </c>
      <c r="C1113" s="26">
        <f>SUM(C1114:C1126)</f>
        <v>1477</v>
      </c>
      <c r="D1113" s="135">
        <f t="shared" si="17"/>
        <v>0.9356804333107651</v>
      </c>
    </row>
    <row r="1114" spans="1:4" ht="16.5" customHeight="1">
      <c r="A1114" s="25" t="s">
        <v>133</v>
      </c>
      <c r="B1114" s="26">
        <v>744</v>
      </c>
      <c r="C1114" s="26">
        <v>930</v>
      </c>
      <c r="D1114" s="135">
        <f t="shared" si="17"/>
        <v>0.8</v>
      </c>
    </row>
    <row r="1115" spans="1:4" ht="16.5" customHeight="1">
      <c r="A1115" s="25" t="s">
        <v>134</v>
      </c>
      <c r="B1115" s="26">
        <v>0</v>
      </c>
      <c r="C1115" s="26">
        <v>0</v>
      </c>
      <c r="D1115" s="135" t="str">
        <f t="shared" si="17"/>
        <v>-</v>
      </c>
    </row>
    <row r="1116" spans="1:4" ht="16.5" customHeight="1">
      <c r="A1116" s="25" t="s">
        <v>135</v>
      </c>
      <c r="B1116" s="26">
        <v>0</v>
      </c>
      <c r="C1116" s="26">
        <v>0</v>
      </c>
      <c r="D1116" s="135" t="str">
        <f t="shared" si="17"/>
        <v>-</v>
      </c>
    </row>
    <row r="1117" spans="1:4" ht="16.5" customHeight="1">
      <c r="A1117" s="25" t="s">
        <v>995</v>
      </c>
      <c r="B1117" s="26">
        <v>0</v>
      </c>
      <c r="C1117" s="26">
        <v>0</v>
      </c>
      <c r="D1117" s="135" t="str">
        <f t="shared" si="17"/>
        <v>-</v>
      </c>
    </row>
    <row r="1118" spans="1:4" ht="16.5" customHeight="1">
      <c r="A1118" s="25" t="s">
        <v>996</v>
      </c>
      <c r="B1118" s="26">
        <v>0</v>
      </c>
      <c r="C1118" s="26">
        <v>0</v>
      </c>
      <c r="D1118" s="135" t="str">
        <f t="shared" si="17"/>
        <v>-</v>
      </c>
    </row>
    <row r="1119" spans="1:4" ht="16.5" customHeight="1">
      <c r="A1119" s="25" t="s">
        <v>997</v>
      </c>
      <c r="B1119" s="26">
        <v>0</v>
      </c>
      <c r="C1119" s="26">
        <v>0</v>
      </c>
      <c r="D1119" s="135" t="str">
        <f t="shared" si="17"/>
        <v>-</v>
      </c>
    </row>
    <row r="1120" spans="1:4" ht="16.5" customHeight="1">
      <c r="A1120" s="25" t="s">
        <v>998</v>
      </c>
      <c r="B1120" s="26">
        <v>116</v>
      </c>
      <c r="C1120" s="26">
        <v>141</v>
      </c>
      <c r="D1120" s="135">
        <f t="shared" si="17"/>
        <v>0.8226950354609929</v>
      </c>
    </row>
    <row r="1121" spans="1:4" ht="16.5" customHeight="1">
      <c r="A1121" s="25" t="s">
        <v>999</v>
      </c>
      <c r="B1121" s="26">
        <v>0</v>
      </c>
      <c r="C1121" s="26">
        <v>0</v>
      </c>
      <c r="D1121" s="135" t="str">
        <f t="shared" si="17"/>
        <v>-</v>
      </c>
    </row>
    <row r="1122" spans="1:4" ht="16.5" customHeight="1">
      <c r="A1122" s="25" t="s">
        <v>1000</v>
      </c>
      <c r="B1122" s="26">
        <v>0</v>
      </c>
      <c r="C1122" s="26">
        <v>0</v>
      </c>
      <c r="D1122" s="135" t="str">
        <f t="shared" si="17"/>
        <v>-</v>
      </c>
    </row>
    <row r="1123" spans="1:4" ht="16.5" customHeight="1">
      <c r="A1123" s="25" t="s">
        <v>1001</v>
      </c>
      <c r="B1123" s="26">
        <v>0</v>
      </c>
      <c r="C1123" s="26">
        <v>0</v>
      </c>
      <c r="D1123" s="135" t="str">
        <f t="shared" si="17"/>
        <v>-</v>
      </c>
    </row>
    <row r="1124" spans="1:4" ht="16.5" customHeight="1">
      <c r="A1124" s="25" t="s">
        <v>946</v>
      </c>
      <c r="B1124" s="26">
        <v>0</v>
      </c>
      <c r="C1124" s="26">
        <v>0</v>
      </c>
      <c r="D1124" s="135" t="str">
        <f t="shared" si="17"/>
        <v>-</v>
      </c>
    </row>
    <row r="1125" spans="1:4" ht="16.5" customHeight="1">
      <c r="A1125" s="25" t="s">
        <v>1002</v>
      </c>
      <c r="B1125" s="26">
        <v>0</v>
      </c>
      <c r="C1125" s="26">
        <v>0</v>
      </c>
      <c r="D1125" s="135" t="str">
        <f t="shared" si="17"/>
        <v>-</v>
      </c>
    </row>
    <row r="1126" spans="1:4" ht="16.5" customHeight="1">
      <c r="A1126" s="25" t="s">
        <v>1003</v>
      </c>
      <c r="B1126" s="26">
        <v>522</v>
      </c>
      <c r="C1126" s="26">
        <v>406</v>
      </c>
      <c r="D1126" s="135">
        <f t="shared" si="17"/>
        <v>1.2857142857142858</v>
      </c>
    </row>
    <row r="1127" spans="1:4" ht="16.5" customHeight="1">
      <c r="A1127" s="136" t="s">
        <v>1004</v>
      </c>
      <c r="B1127" s="26">
        <f>SUM(B1128:B1135)</f>
        <v>1037</v>
      </c>
      <c r="C1127" s="26">
        <f>SUM(C1128:C1135)</f>
        <v>1157</v>
      </c>
      <c r="D1127" s="135">
        <f t="shared" si="17"/>
        <v>0.8962834917891098</v>
      </c>
    </row>
    <row r="1128" spans="1:4" ht="16.5" customHeight="1">
      <c r="A1128" s="25" t="s">
        <v>133</v>
      </c>
      <c r="B1128" s="26">
        <v>453</v>
      </c>
      <c r="C1128" s="26">
        <v>458</v>
      </c>
      <c r="D1128" s="135">
        <f t="shared" si="17"/>
        <v>0.9890829694323144</v>
      </c>
    </row>
    <row r="1129" spans="1:4" ht="16.5" customHeight="1">
      <c r="A1129" s="25" t="s">
        <v>134</v>
      </c>
      <c r="B1129" s="26">
        <v>0</v>
      </c>
      <c r="C1129" s="26">
        <v>0</v>
      </c>
      <c r="D1129" s="135" t="str">
        <f t="shared" si="17"/>
        <v>-</v>
      </c>
    </row>
    <row r="1130" spans="1:4" ht="16.5" customHeight="1">
      <c r="A1130" s="25" t="s">
        <v>135</v>
      </c>
      <c r="B1130" s="26">
        <v>0</v>
      </c>
      <c r="C1130" s="26">
        <v>0</v>
      </c>
      <c r="D1130" s="135" t="str">
        <f t="shared" si="17"/>
        <v>-</v>
      </c>
    </row>
    <row r="1131" spans="1:4" ht="16.5" customHeight="1">
      <c r="A1131" s="25" t="s">
        <v>1005</v>
      </c>
      <c r="B1131" s="26">
        <v>0</v>
      </c>
      <c r="C1131" s="26">
        <v>0</v>
      </c>
      <c r="D1131" s="135" t="str">
        <f t="shared" si="17"/>
        <v>-</v>
      </c>
    </row>
    <row r="1132" spans="1:4" ht="16.5" customHeight="1">
      <c r="A1132" s="25" t="s">
        <v>1006</v>
      </c>
      <c r="B1132" s="26">
        <v>494</v>
      </c>
      <c r="C1132" s="26">
        <v>280</v>
      </c>
      <c r="D1132" s="135">
        <f t="shared" si="17"/>
        <v>1.7642857142857142</v>
      </c>
    </row>
    <row r="1133" spans="1:4" ht="16.5" customHeight="1">
      <c r="A1133" s="25" t="s">
        <v>1007</v>
      </c>
      <c r="B1133" s="26">
        <v>0</v>
      </c>
      <c r="C1133" s="26">
        <v>230</v>
      </c>
      <c r="D1133" s="135">
        <f t="shared" si="17"/>
        <v>0</v>
      </c>
    </row>
    <row r="1134" spans="1:4" ht="16.5" customHeight="1">
      <c r="A1134" s="25" t="s">
        <v>1008</v>
      </c>
      <c r="B1134" s="26">
        <v>0</v>
      </c>
      <c r="C1134" s="26">
        <v>0</v>
      </c>
      <c r="D1134" s="135" t="str">
        <f t="shared" si="17"/>
        <v>-</v>
      </c>
    </row>
    <row r="1135" spans="1:4" ht="16.5" customHeight="1">
      <c r="A1135" s="25" t="s">
        <v>1009</v>
      </c>
      <c r="B1135" s="26">
        <v>90</v>
      </c>
      <c r="C1135" s="26">
        <v>189</v>
      </c>
      <c r="D1135" s="135">
        <f t="shared" si="17"/>
        <v>0.47619047619047616</v>
      </c>
    </row>
    <row r="1136" spans="1:4" ht="16.5" customHeight="1">
      <c r="A1136" s="136" t="s">
        <v>1010</v>
      </c>
      <c r="B1136" s="26">
        <f>SUM(B1137:B1142)</f>
        <v>1219</v>
      </c>
      <c r="C1136" s="26">
        <f>SUM(C1137:C1142)</f>
        <v>1485</v>
      </c>
      <c r="D1136" s="135">
        <f t="shared" si="17"/>
        <v>0.8208754208754209</v>
      </c>
    </row>
    <row r="1137" spans="1:4" ht="16.5" customHeight="1">
      <c r="A1137" s="25" t="s">
        <v>133</v>
      </c>
      <c r="B1137" s="26">
        <v>310</v>
      </c>
      <c r="C1137" s="26">
        <v>315</v>
      </c>
      <c r="D1137" s="135">
        <f t="shared" si="17"/>
        <v>0.9841269841269841</v>
      </c>
    </row>
    <row r="1138" spans="1:4" ht="16.5" customHeight="1">
      <c r="A1138" s="25" t="s">
        <v>134</v>
      </c>
      <c r="B1138" s="26">
        <v>117</v>
      </c>
      <c r="C1138" s="26">
        <v>33</v>
      </c>
      <c r="D1138" s="135">
        <f t="shared" si="17"/>
        <v>3.5454545454545454</v>
      </c>
    </row>
    <row r="1139" spans="1:4" ht="16.5" customHeight="1">
      <c r="A1139" s="25" t="s">
        <v>135</v>
      </c>
      <c r="B1139" s="26">
        <v>0</v>
      </c>
      <c r="C1139" s="26">
        <v>0</v>
      </c>
      <c r="D1139" s="135" t="str">
        <f t="shared" si="17"/>
        <v>-</v>
      </c>
    </row>
    <row r="1140" spans="1:4" ht="16.5" customHeight="1">
      <c r="A1140" s="25" t="s">
        <v>1011</v>
      </c>
      <c r="B1140" s="26">
        <v>0</v>
      </c>
      <c r="C1140" s="26">
        <v>0</v>
      </c>
      <c r="D1140" s="135" t="str">
        <f t="shared" si="17"/>
        <v>-</v>
      </c>
    </row>
    <row r="1141" spans="1:4" ht="16.5" customHeight="1">
      <c r="A1141" s="25" t="s">
        <v>1012</v>
      </c>
      <c r="B1141" s="26">
        <v>0</v>
      </c>
      <c r="C1141" s="26">
        <v>0</v>
      </c>
      <c r="D1141" s="135" t="str">
        <f t="shared" si="17"/>
        <v>-</v>
      </c>
    </row>
    <row r="1142" spans="1:4" ht="16.5" customHeight="1">
      <c r="A1142" s="25" t="s">
        <v>1013</v>
      </c>
      <c r="B1142" s="26">
        <v>792</v>
      </c>
      <c r="C1142" s="26">
        <v>1137</v>
      </c>
      <c r="D1142" s="135">
        <f t="shared" si="17"/>
        <v>0.6965699208443272</v>
      </c>
    </row>
    <row r="1143" spans="1:4" ht="16.5" customHeight="1">
      <c r="A1143" s="136" t="s">
        <v>1014</v>
      </c>
      <c r="B1143" s="26">
        <f>SUM(B1144:B1149)</f>
        <v>3113</v>
      </c>
      <c r="C1143" s="26">
        <f>SUM(C1144:C1149)</f>
        <v>277</v>
      </c>
      <c r="D1143" s="135">
        <f t="shared" si="17"/>
        <v>11.23826714801444</v>
      </c>
    </row>
    <row r="1144" spans="1:4" ht="16.5" customHeight="1">
      <c r="A1144" s="25" t="s">
        <v>133</v>
      </c>
      <c r="B1144" s="26">
        <v>0</v>
      </c>
      <c r="C1144" s="26">
        <v>0</v>
      </c>
      <c r="D1144" s="135" t="str">
        <f t="shared" si="17"/>
        <v>-</v>
      </c>
    </row>
    <row r="1145" spans="1:4" ht="16.5" customHeight="1">
      <c r="A1145" s="25" t="s">
        <v>134</v>
      </c>
      <c r="B1145" s="26">
        <v>0</v>
      </c>
      <c r="C1145" s="26">
        <v>0</v>
      </c>
      <c r="D1145" s="135" t="str">
        <f t="shared" si="17"/>
        <v>-</v>
      </c>
    </row>
    <row r="1146" spans="1:4" ht="16.5" customHeight="1">
      <c r="A1146" s="25" t="s">
        <v>135</v>
      </c>
      <c r="B1146" s="26">
        <v>0</v>
      </c>
      <c r="C1146" s="26">
        <v>0</v>
      </c>
      <c r="D1146" s="135" t="str">
        <f t="shared" si="17"/>
        <v>-</v>
      </c>
    </row>
    <row r="1147" spans="1:4" ht="16.5" customHeight="1">
      <c r="A1147" s="25" t="s">
        <v>1015</v>
      </c>
      <c r="B1147" s="26">
        <v>0</v>
      </c>
      <c r="C1147" s="26">
        <v>0</v>
      </c>
      <c r="D1147" s="135" t="str">
        <f t="shared" si="17"/>
        <v>-</v>
      </c>
    </row>
    <row r="1148" spans="1:4" ht="16.5" customHeight="1">
      <c r="A1148" s="25" t="s">
        <v>1016</v>
      </c>
      <c r="B1148" s="26">
        <v>93</v>
      </c>
      <c r="C1148" s="26">
        <v>115</v>
      </c>
      <c r="D1148" s="135">
        <f t="shared" si="17"/>
        <v>0.808695652173913</v>
      </c>
    </row>
    <row r="1149" spans="1:4" ht="16.5" customHeight="1">
      <c r="A1149" s="25" t="s">
        <v>1017</v>
      </c>
      <c r="B1149" s="26">
        <v>3020</v>
      </c>
      <c r="C1149" s="26">
        <v>162</v>
      </c>
      <c r="D1149" s="135">
        <f t="shared" si="17"/>
        <v>18.641975308641975</v>
      </c>
    </row>
    <row r="1150" spans="1:4" ht="16.5" customHeight="1">
      <c r="A1150" s="136" t="s">
        <v>1018</v>
      </c>
      <c r="B1150" s="26">
        <f>SUM(B1151:B1156)</f>
        <v>388</v>
      </c>
      <c r="C1150" s="26">
        <f>SUM(C1151:C1156)</f>
        <v>9</v>
      </c>
      <c r="D1150" s="135">
        <f t="shared" si="17"/>
        <v>43.111111111111114</v>
      </c>
    </row>
    <row r="1151" spans="1:4" ht="16.5" customHeight="1">
      <c r="A1151" s="25" t="s">
        <v>1019</v>
      </c>
      <c r="B1151" s="26">
        <v>0</v>
      </c>
      <c r="C1151" s="26">
        <v>0</v>
      </c>
      <c r="D1151" s="135" t="str">
        <f t="shared" si="17"/>
        <v>-</v>
      </c>
    </row>
    <row r="1152" spans="1:4" ht="16.5" customHeight="1">
      <c r="A1152" s="25" t="s">
        <v>1020</v>
      </c>
      <c r="B1152" s="26">
        <v>0</v>
      </c>
      <c r="C1152" s="26">
        <v>0</v>
      </c>
      <c r="D1152" s="135" t="str">
        <f t="shared" si="17"/>
        <v>-</v>
      </c>
    </row>
    <row r="1153" spans="1:4" ht="16.5" customHeight="1">
      <c r="A1153" s="25" t="s">
        <v>1021</v>
      </c>
      <c r="B1153" s="26">
        <v>0</v>
      </c>
      <c r="C1153" s="26">
        <v>0</v>
      </c>
      <c r="D1153" s="135" t="str">
        <f t="shared" si="17"/>
        <v>-</v>
      </c>
    </row>
    <row r="1154" spans="1:4" ht="16.5" customHeight="1">
      <c r="A1154" s="25" t="s">
        <v>1022</v>
      </c>
      <c r="B1154" s="26">
        <v>0</v>
      </c>
      <c r="C1154" s="26">
        <v>0</v>
      </c>
      <c r="D1154" s="135" t="str">
        <f t="shared" si="17"/>
        <v>-</v>
      </c>
    </row>
    <row r="1155" spans="1:4" ht="16.5" customHeight="1">
      <c r="A1155" s="25" t="s">
        <v>1023</v>
      </c>
      <c r="B1155" s="26">
        <v>0</v>
      </c>
      <c r="C1155" s="26">
        <v>0</v>
      </c>
      <c r="D1155" s="135" t="str">
        <f t="shared" si="17"/>
        <v>-</v>
      </c>
    </row>
    <row r="1156" spans="1:4" ht="16.5" customHeight="1">
      <c r="A1156" s="25" t="s">
        <v>1024</v>
      </c>
      <c r="B1156" s="26">
        <v>388</v>
      </c>
      <c r="C1156" s="26">
        <v>9</v>
      </c>
      <c r="D1156" s="135">
        <f t="shared" si="17"/>
        <v>43.111111111111114</v>
      </c>
    </row>
    <row r="1157" spans="1:4" ht="16.5" customHeight="1">
      <c r="A1157" s="136" t="s">
        <v>1025</v>
      </c>
      <c r="B1157" s="26">
        <f>SUM(B1158,B1168,B1175,B1181)</f>
        <v>12925</v>
      </c>
      <c r="C1157" s="26">
        <f>SUM(C1158,C1168,C1175,C1181)</f>
        <v>7671</v>
      </c>
      <c r="D1157" s="135">
        <f aca="true" t="shared" si="18" ref="D1157:D1220">IF(C1157=0,"-",B1157/C1157)</f>
        <v>1.6849172207013428</v>
      </c>
    </row>
    <row r="1158" spans="1:4" ht="16.5" customHeight="1">
      <c r="A1158" s="136" t="s">
        <v>1026</v>
      </c>
      <c r="B1158" s="26">
        <f>SUM(B1159:B1167)</f>
        <v>6859</v>
      </c>
      <c r="C1158" s="26">
        <f>SUM(C1159:C1167)</f>
        <v>2411</v>
      </c>
      <c r="D1158" s="135">
        <f t="shared" si="18"/>
        <v>2.844877644131066</v>
      </c>
    </row>
    <row r="1159" spans="1:4" ht="16.5" customHeight="1">
      <c r="A1159" s="25" t="s">
        <v>133</v>
      </c>
      <c r="B1159" s="26">
        <v>1129</v>
      </c>
      <c r="C1159" s="26">
        <v>1032</v>
      </c>
      <c r="D1159" s="135">
        <f t="shared" si="18"/>
        <v>1.0939922480620154</v>
      </c>
    </row>
    <row r="1160" spans="1:4" ht="16.5" customHeight="1">
      <c r="A1160" s="25" t="s">
        <v>134</v>
      </c>
      <c r="B1160" s="26">
        <v>0</v>
      </c>
      <c r="C1160" s="26">
        <v>88</v>
      </c>
      <c r="D1160" s="135">
        <f t="shared" si="18"/>
        <v>0</v>
      </c>
    </row>
    <row r="1161" spans="1:4" ht="16.5" customHeight="1">
      <c r="A1161" s="25" t="s">
        <v>135</v>
      </c>
      <c r="B1161" s="26">
        <v>0</v>
      </c>
      <c r="C1161" s="26">
        <v>0</v>
      </c>
      <c r="D1161" s="135" t="str">
        <f t="shared" si="18"/>
        <v>-</v>
      </c>
    </row>
    <row r="1162" spans="1:4" ht="16.5" customHeight="1">
      <c r="A1162" s="25" t="s">
        <v>1027</v>
      </c>
      <c r="B1162" s="26">
        <v>0</v>
      </c>
      <c r="C1162" s="26">
        <v>0</v>
      </c>
      <c r="D1162" s="135" t="str">
        <f t="shared" si="18"/>
        <v>-</v>
      </c>
    </row>
    <row r="1163" spans="1:4" ht="16.5" customHeight="1">
      <c r="A1163" s="25" t="s">
        <v>1028</v>
      </c>
      <c r="B1163" s="26">
        <v>0</v>
      </c>
      <c r="C1163" s="26">
        <v>0</v>
      </c>
      <c r="D1163" s="135" t="str">
        <f t="shared" si="18"/>
        <v>-</v>
      </c>
    </row>
    <row r="1164" spans="1:4" ht="16.5" customHeight="1">
      <c r="A1164" s="25" t="s">
        <v>1029</v>
      </c>
      <c r="B1164" s="26">
        <v>0</v>
      </c>
      <c r="C1164" s="26">
        <v>0</v>
      </c>
      <c r="D1164" s="135" t="str">
        <f t="shared" si="18"/>
        <v>-</v>
      </c>
    </row>
    <row r="1165" spans="1:4" ht="16.5" customHeight="1">
      <c r="A1165" s="25" t="s">
        <v>1030</v>
      </c>
      <c r="B1165" s="26">
        <v>0</v>
      </c>
      <c r="C1165" s="26">
        <v>0</v>
      </c>
      <c r="D1165" s="135" t="str">
        <f t="shared" si="18"/>
        <v>-</v>
      </c>
    </row>
    <row r="1166" spans="1:4" ht="16.5" customHeight="1">
      <c r="A1166" s="25" t="s">
        <v>142</v>
      </c>
      <c r="B1166" s="26">
        <v>0</v>
      </c>
      <c r="C1166" s="26">
        <v>0</v>
      </c>
      <c r="D1166" s="135" t="str">
        <f t="shared" si="18"/>
        <v>-</v>
      </c>
    </row>
    <row r="1167" spans="1:4" ht="16.5" customHeight="1">
      <c r="A1167" s="25" t="s">
        <v>1031</v>
      </c>
      <c r="B1167" s="26">
        <v>5730</v>
      </c>
      <c r="C1167" s="26">
        <v>1291</v>
      </c>
      <c r="D1167" s="135">
        <f t="shared" si="18"/>
        <v>4.438419829589465</v>
      </c>
    </row>
    <row r="1168" spans="1:4" ht="16.5" customHeight="1">
      <c r="A1168" s="136" t="s">
        <v>1032</v>
      </c>
      <c r="B1168" s="26">
        <f>SUM(B1169:B1174)</f>
        <v>5510</v>
      </c>
      <c r="C1168" s="26">
        <f>SUM(C1169:C1174)</f>
        <v>5118</v>
      </c>
      <c r="D1168" s="135">
        <f t="shared" si="18"/>
        <v>1.0765924189136382</v>
      </c>
    </row>
    <row r="1169" spans="1:4" ht="16.5" customHeight="1">
      <c r="A1169" s="25" t="s">
        <v>133</v>
      </c>
      <c r="B1169" s="26">
        <v>626</v>
      </c>
      <c r="C1169" s="26">
        <v>576</v>
      </c>
      <c r="D1169" s="135">
        <f t="shared" si="18"/>
        <v>1.0868055555555556</v>
      </c>
    </row>
    <row r="1170" spans="1:4" ht="16.5" customHeight="1">
      <c r="A1170" s="25" t="s">
        <v>134</v>
      </c>
      <c r="B1170" s="26">
        <v>0</v>
      </c>
      <c r="C1170" s="26">
        <v>33</v>
      </c>
      <c r="D1170" s="135">
        <f t="shared" si="18"/>
        <v>0</v>
      </c>
    </row>
    <row r="1171" spans="1:4" ht="16.5" customHeight="1">
      <c r="A1171" s="25" t="s">
        <v>135</v>
      </c>
      <c r="B1171" s="26">
        <v>0</v>
      </c>
      <c r="C1171" s="26">
        <v>0</v>
      </c>
      <c r="D1171" s="135" t="str">
        <f t="shared" si="18"/>
        <v>-</v>
      </c>
    </row>
    <row r="1172" spans="1:4" ht="16.5" customHeight="1">
      <c r="A1172" s="25" t="s">
        <v>1033</v>
      </c>
      <c r="B1172" s="26">
        <v>8</v>
      </c>
      <c r="C1172" s="26">
        <v>10</v>
      </c>
      <c r="D1172" s="135">
        <f t="shared" si="18"/>
        <v>0.8</v>
      </c>
    </row>
    <row r="1173" spans="1:4" ht="16.5" customHeight="1">
      <c r="A1173" s="25" t="s">
        <v>1034</v>
      </c>
      <c r="B1173" s="26">
        <v>0</v>
      </c>
      <c r="C1173" s="26">
        <v>4</v>
      </c>
      <c r="D1173" s="135">
        <f t="shared" si="18"/>
        <v>0</v>
      </c>
    </row>
    <row r="1174" spans="1:4" ht="16.5" customHeight="1">
      <c r="A1174" s="25" t="s">
        <v>1035</v>
      </c>
      <c r="B1174" s="26">
        <v>4876</v>
      </c>
      <c r="C1174" s="26">
        <v>4495</v>
      </c>
      <c r="D1174" s="135">
        <f t="shared" si="18"/>
        <v>1.0847608453837598</v>
      </c>
    </row>
    <row r="1175" spans="1:4" ht="16.5" customHeight="1">
      <c r="A1175" s="136" t="s">
        <v>1036</v>
      </c>
      <c r="B1175" s="26">
        <f>SUM(B1176:B1180)</f>
        <v>285</v>
      </c>
      <c r="C1175" s="26">
        <f>SUM(C1176:C1180)</f>
        <v>-51</v>
      </c>
      <c r="D1175" s="135">
        <f t="shared" si="18"/>
        <v>-5.588235294117647</v>
      </c>
    </row>
    <row r="1176" spans="1:4" ht="16.5" customHeight="1">
      <c r="A1176" s="25" t="s">
        <v>133</v>
      </c>
      <c r="B1176" s="26">
        <v>0</v>
      </c>
      <c r="C1176" s="26">
        <v>0</v>
      </c>
      <c r="D1176" s="135" t="str">
        <f t="shared" si="18"/>
        <v>-</v>
      </c>
    </row>
    <row r="1177" spans="1:4" ht="16.5" customHeight="1">
      <c r="A1177" s="25" t="s">
        <v>134</v>
      </c>
      <c r="B1177" s="26">
        <v>0</v>
      </c>
      <c r="C1177" s="26">
        <v>0</v>
      </c>
      <c r="D1177" s="135" t="str">
        <f t="shared" si="18"/>
        <v>-</v>
      </c>
    </row>
    <row r="1178" spans="1:4" ht="16.5" customHeight="1">
      <c r="A1178" s="25" t="s">
        <v>135</v>
      </c>
      <c r="B1178" s="26">
        <v>0</v>
      </c>
      <c r="C1178" s="26">
        <v>0</v>
      </c>
      <c r="D1178" s="135" t="str">
        <f t="shared" si="18"/>
        <v>-</v>
      </c>
    </row>
    <row r="1179" spans="1:4" ht="16.5" customHeight="1">
      <c r="A1179" s="25" t="s">
        <v>1037</v>
      </c>
      <c r="B1179" s="26">
        <v>0</v>
      </c>
      <c r="C1179" s="26">
        <v>0</v>
      </c>
      <c r="D1179" s="135" t="str">
        <f t="shared" si="18"/>
        <v>-</v>
      </c>
    </row>
    <row r="1180" spans="1:4" ht="16.5" customHeight="1">
      <c r="A1180" s="25" t="s">
        <v>1038</v>
      </c>
      <c r="B1180" s="26">
        <v>285</v>
      </c>
      <c r="C1180" s="26">
        <v>-51</v>
      </c>
      <c r="D1180" s="135">
        <f t="shared" si="18"/>
        <v>-5.588235294117647</v>
      </c>
    </row>
    <row r="1181" spans="1:4" ht="16.5" customHeight="1">
      <c r="A1181" s="136" t="s">
        <v>1039</v>
      </c>
      <c r="B1181" s="26">
        <f>SUM(B1182:B1183)</f>
        <v>271</v>
      </c>
      <c r="C1181" s="26">
        <f>SUM(C1182:C1183)</f>
        <v>193</v>
      </c>
      <c r="D1181" s="135">
        <f t="shared" si="18"/>
        <v>1.4041450777202074</v>
      </c>
    </row>
    <row r="1182" spans="1:4" ht="16.5" customHeight="1">
      <c r="A1182" s="25" t="s">
        <v>1040</v>
      </c>
      <c r="B1182" s="26">
        <v>0</v>
      </c>
      <c r="C1182" s="26">
        <v>0</v>
      </c>
      <c r="D1182" s="135" t="str">
        <f t="shared" si="18"/>
        <v>-</v>
      </c>
    </row>
    <row r="1183" spans="1:4" ht="16.5" customHeight="1">
      <c r="A1183" s="25" t="s">
        <v>1041</v>
      </c>
      <c r="B1183" s="26">
        <v>271</v>
      </c>
      <c r="C1183" s="26">
        <v>193</v>
      </c>
      <c r="D1183" s="135">
        <f t="shared" si="18"/>
        <v>1.4041450777202074</v>
      </c>
    </row>
    <row r="1184" spans="1:4" ht="16.5" customHeight="1">
      <c r="A1184" s="136" t="s">
        <v>1042</v>
      </c>
      <c r="B1184" s="26">
        <f>SUM(B1185,B1192,B1202,B1208,B1211)</f>
        <v>746</v>
      </c>
      <c r="C1184" s="26">
        <f>SUM(C1185,C1192,C1202,C1208,C1211)</f>
        <v>178</v>
      </c>
      <c r="D1184" s="135">
        <f t="shared" si="18"/>
        <v>4.191011235955056</v>
      </c>
    </row>
    <row r="1185" spans="1:4" ht="16.5" customHeight="1">
      <c r="A1185" s="136" t="s">
        <v>1043</v>
      </c>
      <c r="B1185" s="26">
        <f>SUM(B1186:B1191)</f>
        <v>0</v>
      </c>
      <c r="C1185" s="26">
        <f>SUM(C1186:C1191)</f>
        <v>3</v>
      </c>
      <c r="D1185" s="135">
        <f t="shared" si="18"/>
        <v>0</v>
      </c>
    </row>
    <row r="1186" spans="1:4" ht="16.5" customHeight="1">
      <c r="A1186" s="25" t="s">
        <v>133</v>
      </c>
      <c r="B1186" s="26">
        <v>0</v>
      </c>
      <c r="C1186" s="26">
        <v>0</v>
      </c>
      <c r="D1186" s="135" t="str">
        <f t="shared" si="18"/>
        <v>-</v>
      </c>
    </row>
    <row r="1187" spans="1:4" ht="16.5" customHeight="1">
      <c r="A1187" s="25" t="s">
        <v>134</v>
      </c>
      <c r="B1187" s="26">
        <v>0</v>
      </c>
      <c r="C1187" s="26">
        <v>0</v>
      </c>
      <c r="D1187" s="135" t="str">
        <f t="shared" si="18"/>
        <v>-</v>
      </c>
    </row>
    <row r="1188" spans="1:4" ht="16.5" customHeight="1">
      <c r="A1188" s="25" t="s">
        <v>135</v>
      </c>
      <c r="B1188" s="26">
        <v>0</v>
      </c>
      <c r="C1188" s="26">
        <v>0</v>
      </c>
      <c r="D1188" s="135" t="str">
        <f t="shared" si="18"/>
        <v>-</v>
      </c>
    </row>
    <row r="1189" spans="1:4" ht="16.5" customHeight="1">
      <c r="A1189" s="25" t="s">
        <v>1044</v>
      </c>
      <c r="B1189" s="26">
        <v>0</v>
      </c>
      <c r="C1189" s="26">
        <v>0</v>
      </c>
      <c r="D1189" s="135" t="str">
        <f t="shared" si="18"/>
        <v>-</v>
      </c>
    </row>
    <row r="1190" spans="1:4" ht="16.5" customHeight="1">
      <c r="A1190" s="25" t="s">
        <v>142</v>
      </c>
      <c r="B1190" s="26">
        <v>0</v>
      </c>
      <c r="C1190" s="26">
        <v>3</v>
      </c>
      <c r="D1190" s="135">
        <f t="shared" si="18"/>
        <v>0</v>
      </c>
    </row>
    <row r="1191" spans="1:4" ht="16.5" customHeight="1">
      <c r="A1191" s="25" t="s">
        <v>1045</v>
      </c>
      <c r="B1191" s="26">
        <v>0</v>
      </c>
      <c r="C1191" s="26">
        <v>0</v>
      </c>
      <c r="D1191" s="135" t="str">
        <f t="shared" si="18"/>
        <v>-</v>
      </c>
    </row>
    <row r="1192" spans="1:4" ht="16.5" customHeight="1">
      <c r="A1192" s="136" t="s">
        <v>1046</v>
      </c>
      <c r="B1192" s="26">
        <f>SUM(B1193:B1201)</f>
        <v>0</v>
      </c>
      <c r="C1192" s="26">
        <f>SUM(C1193:C1201)</f>
        <v>62</v>
      </c>
      <c r="D1192" s="135">
        <f t="shared" si="18"/>
        <v>0</v>
      </c>
    </row>
    <row r="1193" spans="1:4" ht="16.5" customHeight="1">
      <c r="A1193" s="25" t="s">
        <v>1047</v>
      </c>
      <c r="B1193" s="26">
        <v>0</v>
      </c>
      <c r="C1193" s="26">
        <v>0</v>
      </c>
      <c r="D1193" s="135" t="str">
        <f t="shared" si="18"/>
        <v>-</v>
      </c>
    </row>
    <row r="1194" spans="1:4" ht="16.5" customHeight="1">
      <c r="A1194" s="25" t="s">
        <v>1048</v>
      </c>
      <c r="B1194" s="26">
        <v>0</v>
      </c>
      <c r="C1194" s="26">
        <v>0</v>
      </c>
      <c r="D1194" s="135" t="str">
        <f t="shared" si="18"/>
        <v>-</v>
      </c>
    </row>
    <row r="1195" spans="1:4" ht="16.5" customHeight="1">
      <c r="A1195" s="25" t="s">
        <v>1049</v>
      </c>
      <c r="B1195" s="26">
        <v>0</v>
      </c>
      <c r="C1195" s="26">
        <v>0</v>
      </c>
      <c r="D1195" s="135" t="str">
        <f t="shared" si="18"/>
        <v>-</v>
      </c>
    </row>
    <row r="1196" spans="1:4" ht="16.5" customHeight="1">
      <c r="A1196" s="25" t="s">
        <v>1050</v>
      </c>
      <c r="B1196" s="26">
        <v>0</v>
      </c>
      <c r="C1196" s="26">
        <v>0</v>
      </c>
      <c r="D1196" s="135" t="str">
        <f t="shared" si="18"/>
        <v>-</v>
      </c>
    </row>
    <row r="1197" spans="1:4" ht="16.5" customHeight="1">
      <c r="A1197" s="25" t="s">
        <v>1051</v>
      </c>
      <c r="B1197" s="26">
        <v>0</v>
      </c>
      <c r="C1197" s="26">
        <v>0</v>
      </c>
      <c r="D1197" s="135" t="str">
        <f t="shared" si="18"/>
        <v>-</v>
      </c>
    </row>
    <row r="1198" spans="1:4" ht="16.5" customHeight="1">
      <c r="A1198" s="25" t="s">
        <v>1052</v>
      </c>
      <c r="B1198" s="26">
        <v>0</v>
      </c>
      <c r="C1198" s="26">
        <v>0</v>
      </c>
      <c r="D1198" s="135" t="str">
        <f t="shared" si="18"/>
        <v>-</v>
      </c>
    </row>
    <row r="1199" spans="1:4" ht="16.5" customHeight="1">
      <c r="A1199" s="25" t="s">
        <v>1053</v>
      </c>
      <c r="B1199" s="26">
        <v>0</v>
      </c>
      <c r="C1199" s="26">
        <v>0</v>
      </c>
      <c r="D1199" s="135" t="str">
        <f t="shared" si="18"/>
        <v>-</v>
      </c>
    </row>
    <row r="1200" spans="1:4" ht="16.5" customHeight="1">
      <c r="A1200" s="25" t="s">
        <v>1054</v>
      </c>
      <c r="B1200" s="26">
        <v>0</v>
      </c>
      <c r="C1200" s="26">
        <v>0</v>
      </c>
      <c r="D1200" s="135" t="str">
        <f t="shared" si="18"/>
        <v>-</v>
      </c>
    </row>
    <row r="1201" spans="1:4" ht="16.5" customHeight="1">
      <c r="A1201" s="25" t="s">
        <v>1055</v>
      </c>
      <c r="B1201" s="26">
        <v>0</v>
      </c>
      <c r="C1201" s="26">
        <v>62</v>
      </c>
      <c r="D1201" s="135">
        <f t="shared" si="18"/>
        <v>0</v>
      </c>
    </row>
    <row r="1202" spans="1:4" ht="16.5" customHeight="1">
      <c r="A1202" s="136" t="s">
        <v>1056</v>
      </c>
      <c r="B1202" s="26">
        <f>SUM(B1203:B1207)</f>
        <v>699</v>
      </c>
      <c r="C1202" s="26">
        <f>SUM(C1203:C1207)</f>
        <v>80</v>
      </c>
      <c r="D1202" s="135">
        <f t="shared" si="18"/>
        <v>8.7375</v>
      </c>
    </row>
    <row r="1203" spans="1:4" ht="16.5" customHeight="1">
      <c r="A1203" s="25" t="s">
        <v>1057</v>
      </c>
      <c r="B1203" s="26">
        <v>0</v>
      </c>
      <c r="C1203" s="26">
        <v>0</v>
      </c>
      <c r="D1203" s="135" t="str">
        <f t="shared" si="18"/>
        <v>-</v>
      </c>
    </row>
    <row r="1204" spans="1:4" ht="16.5" customHeight="1">
      <c r="A1204" s="25" t="s">
        <v>1058</v>
      </c>
      <c r="B1204" s="26">
        <v>0</v>
      </c>
      <c r="C1204" s="26">
        <v>0</v>
      </c>
      <c r="D1204" s="135" t="str">
        <f t="shared" si="18"/>
        <v>-</v>
      </c>
    </row>
    <row r="1205" spans="1:4" ht="16.5" customHeight="1">
      <c r="A1205" s="25" t="s">
        <v>1059</v>
      </c>
      <c r="B1205" s="26">
        <v>0</v>
      </c>
      <c r="C1205" s="26">
        <v>0</v>
      </c>
      <c r="D1205" s="135" t="str">
        <f t="shared" si="18"/>
        <v>-</v>
      </c>
    </row>
    <row r="1206" spans="1:4" ht="16.5" customHeight="1">
      <c r="A1206" s="25" t="s">
        <v>1060</v>
      </c>
      <c r="B1206" s="26">
        <v>0</v>
      </c>
      <c r="C1206" s="26">
        <v>0</v>
      </c>
      <c r="D1206" s="135" t="str">
        <f t="shared" si="18"/>
        <v>-</v>
      </c>
    </row>
    <row r="1207" spans="1:4" ht="16.5" customHeight="1">
      <c r="A1207" s="25" t="s">
        <v>1061</v>
      </c>
      <c r="B1207" s="26">
        <v>699</v>
      </c>
      <c r="C1207" s="26">
        <v>80</v>
      </c>
      <c r="D1207" s="135">
        <f t="shared" si="18"/>
        <v>8.7375</v>
      </c>
    </row>
    <row r="1208" spans="1:4" ht="16.5" customHeight="1">
      <c r="A1208" s="136" t="s">
        <v>1062</v>
      </c>
      <c r="B1208" s="26">
        <f>SUM(B1209:B1210)</f>
        <v>0</v>
      </c>
      <c r="C1208" s="26">
        <f>SUM(C1209:C1210)</f>
        <v>0</v>
      </c>
      <c r="D1208" s="135" t="str">
        <f t="shared" si="18"/>
        <v>-</v>
      </c>
    </row>
    <row r="1209" spans="1:4" ht="16.5" customHeight="1">
      <c r="A1209" s="25" t="s">
        <v>1063</v>
      </c>
      <c r="B1209" s="26">
        <v>0</v>
      </c>
      <c r="C1209" s="26">
        <v>0</v>
      </c>
      <c r="D1209" s="135" t="str">
        <f t="shared" si="18"/>
        <v>-</v>
      </c>
    </row>
    <row r="1210" spans="1:4" ht="16.5" customHeight="1">
      <c r="A1210" s="25" t="s">
        <v>1064</v>
      </c>
      <c r="B1210" s="26">
        <v>0</v>
      </c>
      <c r="C1210" s="26">
        <v>0</v>
      </c>
      <c r="D1210" s="135" t="str">
        <f t="shared" si="18"/>
        <v>-</v>
      </c>
    </row>
    <row r="1211" spans="1:4" ht="16.5" customHeight="1">
      <c r="A1211" s="136" t="s">
        <v>1065</v>
      </c>
      <c r="B1211" s="26">
        <f>B1212</f>
        <v>47</v>
      </c>
      <c r="C1211" s="26">
        <f>C1212</f>
        <v>33</v>
      </c>
      <c r="D1211" s="135">
        <f t="shared" si="18"/>
        <v>1.4242424242424243</v>
      </c>
    </row>
    <row r="1212" spans="1:4" ht="16.5" customHeight="1">
      <c r="A1212" s="25" t="s">
        <v>1066</v>
      </c>
      <c r="B1212" s="26">
        <v>47</v>
      </c>
      <c r="C1212" s="26">
        <v>33</v>
      </c>
      <c r="D1212" s="135">
        <f t="shared" si="18"/>
        <v>1.4242424242424243</v>
      </c>
    </row>
    <row r="1213" spans="1:4" ht="16.5" customHeight="1">
      <c r="A1213" s="136" t="s">
        <v>1067</v>
      </c>
      <c r="B1213" s="26"/>
      <c r="C1213" s="26">
        <f>SUM(C1214:C1222)</f>
        <v>0</v>
      </c>
      <c r="D1213" s="135" t="str">
        <f t="shared" si="18"/>
        <v>-</v>
      </c>
    </row>
    <row r="1214" spans="1:4" ht="16.5" customHeight="1">
      <c r="A1214" s="136" t="s">
        <v>1068</v>
      </c>
      <c r="B1214" s="26"/>
      <c r="C1214" s="26">
        <v>0</v>
      </c>
      <c r="D1214" s="135" t="str">
        <f t="shared" si="18"/>
        <v>-</v>
      </c>
    </row>
    <row r="1215" spans="1:4" ht="16.5" customHeight="1">
      <c r="A1215" s="136" t="s">
        <v>1069</v>
      </c>
      <c r="B1215" s="26"/>
      <c r="C1215" s="26">
        <v>0</v>
      </c>
      <c r="D1215" s="135" t="str">
        <f t="shared" si="18"/>
        <v>-</v>
      </c>
    </row>
    <row r="1216" spans="1:4" ht="16.5" customHeight="1">
      <c r="A1216" s="136" t="s">
        <v>1070</v>
      </c>
      <c r="B1216" s="26"/>
      <c r="C1216" s="26">
        <v>0</v>
      </c>
      <c r="D1216" s="135" t="str">
        <f t="shared" si="18"/>
        <v>-</v>
      </c>
    </row>
    <row r="1217" spans="1:4" ht="16.5" customHeight="1">
      <c r="A1217" s="136" t="s">
        <v>1071</v>
      </c>
      <c r="B1217" s="26"/>
      <c r="C1217" s="26">
        <v>0</v>
      </c>
      <c r="D1217" s="135" t="str">
        <f t="shared" si="18"/>
        <v>-</v>
      </c>
    </row>
    <row r="1218" spans="1:4" ht="16.5" customHeight="1">
      <c r="A1218" s="136" t="s">
        <v>1072</v>
      </c>
      <c r="B1218" s="26"/>
      <c r="C1218" s="26">
        <v>0</v>
      </c>
      <c r="D1218" s="135" t="str">
        <f t="shared" si="18"/>
        <v>-</v>
      </c>
    </row>
    <row r="1219" spans="1:4" ht="16.5" customHeight="1">
      <c r="A1219" s="136" t="s">
        <v>809</v>
      </c>
      <c r="B1219" s="26"/>
      <c r="C1219" s="26">
        <v>0</v>
      </c>
      <c r="D1219" s="135" t="str">
        <f t="shared" si="18"/>
        <v>-</v>
      </c>
    </row>
    <row r="1220" spans="1:4" ht="16.5" customHeight="1">
      <c r="A1220" s="136" t="s">
        <v>1073</v>
      </c>
      <c r="B1220" s="26"/>
      <c r="C1220" s="26">
        <v>0</v>
      </c>
      <c r="D1220" s="135" t="str">
        <f t="shared" si="18"/>
        <v>-</v>
      </c>
    </row>
    <row r="1221" spans="1:4" ht="16.5" customHeight="1">
      <c r="A1221" s="136" t="s">
        <v>1074</v>
      </c>
      <c r="B1221" s="26"/>
      <c r="C1221" s="26">
        <v>0</v>
      </c>
      <c r="D1221" s="135" t="str">
        <f aca="true" t="shared" si="19" ref="D1221:D1284">IF(C1221=0,"-",B1221/C1221)</f>
        <v>-</v>
      </c>
    </row>
    <row r="1222" spans="1:4" ht="16.5" customHeight="1">
      <c r="A1222" s="136" t="s">
        <v>1075</v>
      </c>
      <c r="B1222" s="26"/>
      <c r="C1222" s="26">
        <v>0</v>
      </c>
      <c r="D1222" s="135" t="str">
        <f t="shared" si="19"/>
        <v>-</v>
      </c>
    </row>
    <row r="1223" spans="1:4" ht="16.5" customHeight="1">
      <c r="A1223" s="136" t="s">
        <v>1076</v>
      </c>
      <c r="B1223" s="26">
        <f>SUM(B1224,B1244,B1263,B1272,B1285,B1300)</f>
        <v>7231</v>
      </c>
      <c r="C1223" s="26">
        <f>SUM(C1224,C1244,C1263,C1272,C1285,C1300)</f>
        <v>21588</v>
      </c>
      <c r="D1223" s="135">
        <f t="shared" si="19"/>
        <v>0.3349546044098573</v>
      </c>
    </row>
    <row r="1224" spans="1:4" ht="16.5" customHeight="1">
      <c r="A1224" s="136" t="s">
        <v>1077</v>
      </c>
      <c r="B1224" s="26">
        <f>SUM(B1225:B1243)</f>
        <v>6768</v>
      </c>
      <c r="C1224" s="26">
        <f>SUM(C1225:C1243)</f>
        <v>21166</v>
      </c>
      <c r="D1224" s="135">
        <f t="shared" si="19"/>
        <v>0.3197581026174053</v>
      </c>
    </row>
    <row r="1225" spans="1:4" ht="16.5" customHeight="1">
      <c r="A1225" s="25" t="s">
        <v>133</v>
      </c>
      <c r="B1225" s="26">
        <v>3800</v>
      </c>
      <c r="C1225" s="26">
        <v>3398</v>
      </c>
      <c r="D1225" s="135">
        <f t="shared" si="19"/>
        <v>1.118304885226604</v>
      </c>
    </row>
    <row r="1226" spans="1:4" ht="16.5" customHeight="1">
      <c r="A1226" s="25" t="s">
        <v>134</v>
      </c>
      <c r="B1226" s="26">
        <v>725</v>
      </c>
      <c r="C1226" s="26">
        <v>1418</v>
      </c>
      <c r="D1226" s="135">
        <f t="shared" si="19"/>
        <v>0.5112834978843441</v>
      </c>
    </row>
    <row r="1227" spans="1:4" ht="16.5" customHeight="1">
      <c r="A1227" s="25" t="s">
        <v>135</v>
      </c>
      <c r="B1227" s="26">
        <v>0</v>
      </c>
      <c r="C1227" s="26">
        <v>0</v>
      </c>
      <c r="D1227" s="135" t="str">
        <f t="shared" si="19"/>
        <v>-</v>
      </c>
    </row>
    <row r="1228" spans="1:4" ht="16.5" customHeight="1">
      <c r="A1228" s="25" t="s">
        <v>1078</v>
      </c>
      <c r="B1228" s="26">
        <v>0</v>
      </c>
      <c r="C1228" s="26">
        <v>0</v>
      </c>
      <c r="D1228" s="135" t="str">
        <f t="shared" si="19"/>
        <v>-</v>
      </c>
    </row>
    <row r="1229" spans="1:4" ht="16.5" customHeight="1">
      <c r="A1229" s="25" t="s">
        <v>1079</v>
      </c>
      <c r="B1229" s="26">
        <v>0</v>
      </c>
      <c r="C1229" s="26">
        <v>0</v>
      </c>
      <c r="D1229" s="135" t="str">
        <f t="shared" si="19"/>
        <v>-</v>
      </c>
    </row>
    <row r="1230" spans="1:4" ht="16.5" customHeight="1">
      <c r="A1230" s="25" t="s">
        <v>1080</v>
      </c>
      <c r="B1230" s="26">
        <v>0</v>
      </c>
      <c r="C1230" s="26">
        <v>0</v>
      </c>
      <c r="D1230" s="135" t="str">
        <f t="shared" si="19"/>
        <v>-</v>
      </c>
    </row>
    <row r="1231" spans="1:4" ht="16.5" customHeight="1">
      <c r="A1231" s="25" t="s">
        <v>1081</v>
      </c>
      <c r="B1231" s="26">
        <v>150</v>
      </c>
      <c r="C1231" s="26">
        <v>100</v>
      </c>
      <c r="D1231" s="135">
        <f t="shared" si="19"/>
        <v>1.5</v>
      </c>
    </row>
    <row r="1232" spans="1:4" ht="16.5" customHeight="1">
      <c r="A1232" s="25" t="s">
        <v>1082</v>
      </c>
      <c r="B1232" s="26">
        <v>0</v>
      </c>
      <c r="C1232" s="26">
        <v>0</v>
      </c>
      <c r="D1232" s="135" t="str">
        <f t="shared" si="19"/>
        <v>-</v>
      </c>
    </row>
    <row r="1233" spans="1:4" ht="16.5" customHeight="1">
      <c r="A1233" s="25" t="s">
        <v>1083</v>
      </c>
      <c r="B1233" s="26">
        <v>0</v>
      </c>
      <c r="C1233" s="26">
        <v>0</v>
      </c>
      <c r="D1233" s="135" t="str">
        <f t="shared" si="19"/>
        <v>-</v>
      </c>
    </row>
    <row r="1234" spans="1:4" ht="16.5" customHeight="1">
      <c r="A1234" s="25" t="s">
        <v>1084</v>
      </c>
      <c r="B1234" s="26">
        <v>536</v>
      </c>
      <c r="C1234" s="26">
        <v>4325</v>
      </c>
      <c r="D1234" s="135">
        <f t="shared" si="19"/>
        <v>0.12393063583815028</v>
      </c>
    </row>
    <row r="1235" spans="1:4" ht="16.5" customHeight="1">
      <c r="A1235" s="25" t="s">
        <v>1085</v>
      </c>
      <c r="B1235" s="26">
        <v>180</v>
      </c>
      <c r="C1235" s="26">
        <v>120</v>
      </c>
      <c r="D1235" s="135">
        <f t="shared" si="19"/>
        <v>1.5</v>
      </c>
    </row>
    <row r="1236" spans="1:4" ht="16.5" customHeight="1">
      <c r="A1236" s="25" t="s">
        <v>1086</v>
      </c>
      <c r="B1236" s="26">
        <v>0</v>
      </c>
      <c r="C1236" s="26">
        <v>0</v>
      </c>
      <c r="D1236" s="135" t="str">
        <f t="shared" si="19"/>
        <v>-</v>
      </c>
    </row>
    <row r="1237" spans="1:4" ht="16.5" customHeight="1">
      <c r="A1237" s="25" t="s">
        <v>1087</v>
      </c>
      <c r="B1237" s="26">
        <v>0</v>
      </c>
      <c r="C1237" s="26">
        <v>0</v>
      </c>
      <c r="D1237" s="135" t="str">
        <f t="shared" si="19"/>
        <v>-</v>
      </c>
    </row>
    <row r="1238" spans="1:4" ht="16.5" customHeight="1">
      <c r="A1238" s="25" t="s">
        <v>1088</v>
      </c>
      <c r="B1238" s="26">
        <v>5</v>
      </c>
      <c r="C1238" s="26">
        <v>6</v>
      </c>
      <c r="D1238" s="135">
        <f t="shared" si="19"/>
        <v>0.8333333333333334</v>
      </c>
    </row>
    <row r="1239" spans="1:4" ht="16.5" customHeight="1">
      <c r="A1239" s="25" t="s">
        <v>1089</v>
      </c>
      <c r="B1239" s="26">
        <v>0</v>
      </c>
      <c r="C1239" s="26">
        <v>0</v>
      </c>
      <c r="D1239" s="135" t="str">
        <f t="shared" si="19"/>
        <v>-</v>
      </c>
    </row>
    <row r="1240" spans="1:4" ht="16.5" customHeight="1">
      <c r="A1240" s="25" t="s">
        <v>1090</v>
      </c>
      <c r="B1240" s="26">
        <v>0</v>
      </c>
      <c r="C1240" s="26">
        <v>0</v>
      </c>
      <c r="D1240" s="135" t="str">
        <f t="shared" si="19"/>
        <v>-</v>
      </c>
    </row>
    <row r="1241" spans="1:4" ht="16.5" customHeight="1">
      <c r="A1241" s="25" t="s">
        <v>1091</v>
      </c>
      <c r="B1241" s="26">
        <v>0</v>
      </c>
      <c r="C1241" s="26">
        <v>0</v>
      </c>
      <c r="D1241" s="135" t="str">
        <f t="shared" si="19"/>
        <v>-</v>
      </c>
    </row>
    <row r="1242" spans="1:4" ht="16.5" customHeight="1">
      <c r="A1242" s="25" t="s">
        <v>142</v>
      </c>
      <c r="B1242" s="26">
        <v>0</v>
      </c>
      <c r="C1242" s="26">
        <v>28</v>
      </c>
      <c r="D1242" s="135">
        <f t="shared" si="19"/>
        <v>0</v>
      </c>
    </row>
    <row r="1243" spans="1:4" ht="16.5" customHeight="1">
      <c r="A1243" s="25" t="s">
        <v>1092</v>
      </c>
      <c r="B1243" s="26">
        <v>1372</v>
      </c>
      <c r="C1243" s="26">
        <v>11771</v>
      </c>
      <c r="D1243" s="135">
        <f t="shared" si="19"/>
        <v>0.11655764166171098</v>
      </c>
    </row>
    <row r="1244" spans="1:4" ht="16.5" customHeight="1">
      <c r="A1244" s="136" t="s">
        <v>1093</v>
      </c>
      <c r="B1244" s="26">
        <f>SUM(B1245:B1262)</f>
        <v>0</v>
      </c>
      <c r="C1244" s="26">
        <f>SUM(C1245:C1262)</f>
        <v>0</v>
      </c>
      <c r="D1244" s="135" t="str">
        <f t="shared" si="19"/>
        <v>-</v>
      </c>
    </row>
    <row r="1245" spans="1:4" ht="16.5" customHeight="1">
      <c r="A1245" s="25" t="s">
        <v>133</v>
      </c>
      <c r="B1245" s="26">
        <v>0</v>
      </c>
      <c r="C1245" s="26">
        <v>0</v>
      </c>
      <c r="D1245" s="135" t="str">
        <f t="shared" si="19"/>
        <v>-</v>
      </c>
    </row>
    <row r="1246" spans="1:4" ht="16.5" customHeight="1">
      <c r="A1246" s="25" t="s">
        <v>134</v>
      </c>
      <c r="B1246" s="26">
        <v>0</v>
      </c>
      <c r="C1246" s="26">
        <v>0</v>
      </c>
      <c r="D1246" s="135" t="str">
        <f t="shared" si="19"/>
        <v>-</v>
      </c>
    </row>
    <row r="1247" spans="1:4" ht="16.5" customHeight="1">
      <c r="A1247" s="25" t="s">
        <v>135</v>
      </c>
      <c r="B1247" s="26">
        <v>0</v>
      </c>
      <c r="C1247" s="26">
        <v>0</v>
      </c>
      <c r="D1247" s="135" t="str">
        <f t="shared" si="19"/>
        <v>-</v>
      </c>
    </row>
    <row r="1248" spans="1:4" ht="16.5" customHeight="1">
      <c r="A1248" s="25" t="s">
        <v>1094</v>
      </c>
      <c r="B1248" s="26">
        <v>0</v>
      </c>
      <c r="C1248" s="26">
        <v>0</v>
      </c>
      <c r="D1248" s="135" t="str">
        <f t="shared" si="19"/>
        <v>-</v>
      </c>
    </row>
    <row r="1249" spans="1:4" ht="16.5" customHeight="1">
      <c r="A1249" s="25" t="s">
        <v>1095</v>
      </c>
      <c r="B1249" s="26">
        <v>0</v>
      </c>
      <c r="C1249" s="26">
        <v>0</v>
      </c>
      <c r="D1249" s="135" t="str">
        <f t="shared" si="19"/>
        <v>-</v>
      </c>
    </row>
    <row r="1250" spans="1:4" ht="16.5" customHeight="1">
      <c r="A1250" s="25" t="s">
        <v>1096</v>
      </c>
      <c r="B1250" s="26">
        <v>0</v>
      </c>
      <c r="C1250" s="26">
        <v>0</v>
      </c>
      <c r="D1250" s="135" t="str">
        <f t="shared" si="19"/>
        <v>-</v>
      </c>
    </row>
    <row r="1251" spans="1:4" ht="16.5" customHeight="1">
      <c r="A1251" s="25" t="s">
        <v>1097</v>
      </c>
      <c r="B1251" s="26">
        <v>0</v>
      </c>
      <c r="C1251" s="26">
        <v>0</v>
      </c>
      <c r="D1251" s="135" t="str">
        <f t="shared" si="19"/>
        <v>-</v>
      </c>
    </row>
    <row r="1252" spans="1:4" ht="16.5" customHeight="1">
      <c r="A1252" s="25" t="s">
        <v>1098</v>
      </c>
      <c r="B1252" s="26">
        <v>0</v>
      </c>
      <c r="C1252" s="26">
        <v>0</v>
      </c>
      <c r="D1252" s="135" t="str">
        <f t="shared" si="19"/>
        <v>-</v>
      </c>
    </row>
    <row r="1253" spans="1:4" ht="16.5" customHeight="1">
      <c r="A1253" s="25" t="s">
        <v>1099</v>
      </c>
      <c r="B1253" s="26">
        <v>0</v>
      </c>
      <c r="C1253" s="26">
        <v>0</v>
      </c>
      <c r="D1253" s="135" t="str">
        <f t="shared" si="19"/>
        <v>-</v>
      </c>
    </row>
    <row r="1254" spans="1:4" ht="16.5" customHeight="1">
      <c r="A1254" s="25" t="s">
        <v>1100</v>
      </c>
      <c r="B1254" s="26">
        <v>0</v>
      </c>
      <c r="C1254" s="26">
        <v>0</v>
      </c>
      <c r="D1254" s="135" t="str">
        <f t="shared" si="19"/>
        <v>-</v>
      </c>
    </row>
    <row r="1255" spans="1:4" ht="16.5" customHeight="1">
      <c r="A1255" s="25" t="s">
        <v>1101</v>
      </c>
      <c r="B1255" s="26">
        <v>0</v>
      </c>
      <c r="C1255" s="26">
        <v>0</v>
      </c>
      <c r="D1255" s="135" t="str">
        <f t="shared" si="19"/>
        <v>-</v>
      </c>
    </row>
    <row r="1256" spans="1:4" ht="16.5" customHeight="1">
      <c r="A1256" s="25" t="s">
        <v>1102</v>
      </c>
      <c r="B1256" s="26">
        <v>0</v>
      </c>
      <c r="C1256" s="26">
        <v>0</v>
      </c>
      <c r="D1256" s="135" t="str">
        <f t="shared" si="19"/>
        <v>-</v>
      </c>
    </row>
    <row r="1257" spans="1:4" ht="16.5" customHeight="1">
      <c r="A1257" s="25" t="s">
        <v>1103</v>
      </c>
      <c r="B1257" s="26">
        <v>0</v>
      </c>
      <c r="C1257" s="26">
        <v>0</v>
      </c>
      <c r="D1257" s="135" t="str">
        <f t="shared" si="19"/>
        <v>-</v>
      </c>
    </row>
    <row r="1258" spans="1:4" ht="16.5" customHeight="1">
      <c r="A1258" s="25" t="s">
        <v>1104</v>
      </c>
      <c r="B1258" s="26">
        <v>0</v>
      </c>
      <c r="C1258" s="26">
        <v>0</v>
      </c>
      <c r="D1258" s="135" t="str">
        <f t="shared" si="19"/>
        <v>-</v>
      </c>
    </row>
    <row r="1259" spans="1:4" ht="16.5" customHeight="1">
      <c r="A1259" s="25" t="s">
        <v>1105</v>
      </c>
      <c r="B1259" s="26">
        <v>0</v>
      </c>
      <c r="C1259" s="26">
        <v>0</v>
      </c>
      <c r="D1259" s="135" t="str">
        <f t="shared" si="19"/>
        <v>-</v>
      </c>
    </row>
    <row r="1260" spans="1:4" ht="16.5" customHeight="1">
      <c r="A1260" s="25" t="s">
        <v>1106</v>
      </c>
      <c r="B1260" s="26">
        <v>0</v>
      </c>
      <c r="C1260" s="26">
        <v>0</v>
      </c>
      <c r="D1260" s="135" t="str">
        <f t="shared" si="19"/>
        <v>-</v>
      </c>
    </row>
    <row r="1261" spans="1:4" ht="16.5" customHeight="1">
      <c r="A1261" s="25" t="s">
        <v>142</v>
      </c>
      <c r="B1261" s="26">
        <v>0</v>
      </c>
      <c r="C1261" s="26">
        <v>0</v>
      </c>
      <c r="D1261" s="135" t="str">
        <f t="shared" si="19"/>
        <v>-</v>
      </c>
    </row>
    <row r="1262" spans="1:4" ht="16.5" customHeight="1">
      <c r="A1262" s="25" t="s">
        <v>1107</v>
      </c>
      <c r="B1262" s="26">
        <v>0</v>
      </c>
      <c r="C1262" s="26">
        <v>0</v>
      </c>
      <c r="D1262" s="135" t="str">
        <f t="shared" si="19"/>
        <v>-</v>
      </c>
    </row>
    <row r="1263" spans="1:4" ht="16.5" customHeight="1">
      <c r="A1263" s="136" t="s">
        <v>1108</v>
      </c>
      <c r="B1263" s="26">
        <f>SUM(B1264:B1271)</f>
        <v>25</v>
      </c>
      <c r="C1263" s="26">
        <f>SUM(C1264:C1271)</f>
        <v>80</v>
      </c>
      <c r="D1263" s="135">
        <f t="shared" si="19"/>
        <v>0.3125</v>
      </c>
    </row>
    <row r="1264" spans="1:4" ht="16.5" customHeight="1">
      <c r="A1264" s="25" t="s">
        <v>133</v>
      </c>
      <c r="B1264" s="26">
        <v>0</v>
      </c>
      <c r="C1264" s="26">
        <v>0</v>
      </c>
      <c r="D1264" s="135" t="str">
        <f t="shared" si="19"/>
        <v>-</v>
      </c>
    </row>
    <row r="1265" spans="1:4" ht="16.5" customHeight="1">
      <c r="A1265" s="25" t="s">
        <v>134</v>
      </c>
      <c r="B1265" s="26">
        <v>0</v>
      </c>
      <c r="C1265" s="26">
        <v>0</v>
      </c>
      <c r="D1265" s="135" t="str">
        <f t="shared" si="19"/>
        <v>-</v>
      </c>
    </row>
    <row r="1266" spans="1:4" ht="16.5" customHeight="1">
      <c r="A1266" s="25" t="s">
        <v>135</v>
      </c>
      <c r="B1266" s="26">
        <v>0</v>
      </c>
      <c r="C1266" s="26">
        <v>0</v>
      </c>
      <c r="D1266" s="135" t="str">
        <f t="shared" si="19"/>
        <v>-</v>
      </c>
    </row>
    <row r="1267" spans="1:4" ht="16.5" customHeight="1">
      <c r="A1267" s="25" t="s">
        <v>1109</v>
      </c>
      <c r="B1267" s="26">
        <v>25</v>
      </c>
      <c r="C1267" s="26">
        <v>80</v>
      </c>
      <c r="D1267" s="135">
        <f t="shared" si="19"/>
        <v>0.3125</v>
      </c>
    </row>
    <row r="1268" spans="1:4" ht="16.5" customHeight="1">
      <c r="A1268" s="25" t="s">
        <v>1110</v>
      </c>
      <c r="B1268" s="26">
        <v>0</v>
      </c>
      <c r="C1268" s="26">
        <v>0</v>
      </c>
      <c r="D1268" s="135" t="str">
        <f t="shared" si="19"/>
        <v>-</v>
      </c>
    </row>
    <row r="1269" spans="1:4" ht="16.5" customHeight="1">
      <c r="A1269" s="25" t="s">
        <v>1111</v>
      </c>
      <c r="B1269" s="26">
        <v>0</v>
      </c>
      <c r="C1269" s="26">
        <v>0</v>
      </c>
      <c r="D1269" s="135" t="str">
        <f t="shared" si="19"/>
        <v>-</v>
      </c>
    </row>
    <row r="1270" spans="1:4" ht="16.5" customHeight="1">
      <c r="A1270" s="25" t="s">
        <v>142</v>
      </c>
      <c r="B1270" s="26">
        <v>0</v>
      </c>
      <c r="C1270" s="26">
        <v>0</v>
      </c>
      <c r="D1270" s="135" t="str">
        <f t="shared" si="19"/>
        <v>-</v>
      </c>
    </row>
    <row r="1271" spans="1:4" ht="16.5" customHeight="1">
      <c r="A1271" s="25" t="s">
        <v>1112</v>
      </c>
      <c r="B1271" s="26">
        <v>0</v>
      </c>
      <c r="C1271" s="26">
        <v>0</v>
      </c>
      <c r="D1271" s="135" t="str">
        <f t="shared" si="19"/>
        <v>-</v>
      </c>
    </row>
    <row r="1272" spans="1:4" ht="16.5" customHeight="1">
      <c r="A1272" s="136" t="s">
        <v>1113</v>
      </c>
      <c r="B1272" s="26">
        <f>SUM(B1273:B1284)</f>
        <v>100</v>
      </c>
      <c r="C1272" s="26">
        <f>SUM(C1273:C1284)</f>
        <v>110</v>
      </c>
      <c r="D1272" s="135">
        <f t="shared" si="19"/>
        <v>0.9090909090909091</v>
      </c>
    </row>
    <row r="1273" spans="1:4" ht="16.5" customHeight="1">
      <c r="A1273" s="25" t="s">
        <v>133</v>
      </c>
      <c r="B1273" s="26">
        <v>62</v>
      </c>
      <c r="C1273" s="26">
        <v>58</v>
      </c>
      <c r="D1273" s="135">
        <f t="shared" si="19"/>
        <v>1.0689655172413792</v>
      </c>
    </row>
    <row r="1274" spans="1:4" ht="16.5" customHeight="1">
      <c r="A1274" s="25" t="s">
        <v>134</v>
      </c>
      <c r="B1274" s="26">
        <v>0</v>
      </c>
      <c r="C1274" s="26">
        <v>0</v>
      </c>
      <c r="D1274" s="135" t="str">
        <f t="shared" si="19"/>
        <v>-</v>
      </c>
    </row>
    <row r="1275" spans="1:4" ht="16.5" customHeight="1">
      <c r="A1275" s="25" t="s">
        <v>135</v>
      </c>
      <c r="B1275" s="26">
        <v>0</v>
      </c>
      <c r="C1275" s="26">
        <v>0</v>
      </c>
      <c r="D1275" s="135" t="str">
        <f t="shared" si="19"/>
        <v>-</v>
      </c>
    </row>
    <row r="1276" spans="1:4" ht="16.5" customHeight="1">
      <c r="A1276" s="25" t="s">
        <v>1114</v>
      </c>
      <c r="B1276" s="26">
        <v>22</v>
      </c>
      <c r="C1276" s="26">
        <v>30</v>
      </c>
      <c r="D1276" s="135">
        <f t="shared" si="19"/>
        <v>0.7333333333333333</v>
      </c>
    </row>
    <row r="1277" spans="1:4" ht="16.5" customHeight="1">
      <c r="A1277" s="25" t="s">
        <v>1115</v>
      </c>
      <c r="B1277" s="26">
        <v>11</v>
      </c>
      <c r="C1277" s="26">
        <v>12</v>
      </c>
      <c r="D1277" s="135">
        <f t="shared" si="19"/>
        <v>0.9166666666666666</v>
      </c>
    </row>
    <row r="1278" spans="1:4" ht="16.5" customHeight="1">
      <c r="A1278" s="25" t="s">
        <v>1116</v>
      </c>
      <c r="B1278" s="26">
        <v>5</v>
      </c>
      <c r="C1278" s="26">
        <v>10</v>
      </c>
      <c r="D1278" s="135">
        <f t="shared" si="19"/>
        <v>0.5</v>
      </c>
    </row>
    <row r="1279" spans="1:4" ht="16.5" customHeight="1">
      <c r="A1279" s="25" t="s">
        <v>1117</v>
      </c>
      <c r="B1279" s="26">
        <v>0</v>
      </c>
      <c r="C1279" s="26">
        <v>0</v>
      </c>
      <c r="D1279" s="135" t="str">
        <f t="shared" si="19"/>
        <v>-</v>
      </c>
    </row>
    <row r="1280" spans="1:4" ht="16.5" customHeight="1">
      <c r="A1280" s="25" t="s">
        <v>1118</v>
      </c>
      <c r="B1280" s="26">
        <v>0</v>
      </c>
      <c r="C1280" s="26">
        <v>0</v>
      </c>
      <c r="D1280" s="135" t="str">
        <f t="shared" si="19"/>
        <v>-</v>
      </c>
    </row>
    <row r="1281" spans="1:4" ht="16.5" customHeight="1">
      <c r="A1281" s="25" t="s">
        <v>1119</v>
      </c>
      <c r="B1281" s="26">
        <v>0</v>
      </c>
      <c r="C1281" s="26">
        <v>0</v>
      </c>
      <c r="D1281" s="135" t="str">
        <f t="shared" si="19"/>
        <v>-</v>
      </c>
    </row>
    <row r="1282" spans="1:4" ht="16.5" customHeight="1">
      <c r="A1282" s="25" t="s">
        <v>1120</v>
      </c>
      <c r="B1282" s="26">
        <v>0</v>
      </c>
      <c r="C1282" s="26">
        <v>0</v>
      </c>
      <c r="D1282" s="135" t="str">
        <f t="shared" si="19"/>
        <v>-</v>
      </c>
    </row>
    <row r="1283" spans="1:4" ht="16.5" customHeight="1">
      <c r="A1283" s="25" t="s">
        <v>1121</v>
      </c>
      <c r="B1283" s="26">
        <v>0</v>
      </c>
      <c r="C1283" s="26">
        <v>0</v>
      </c>
      <c r="D1283" s="135" t="str">
        <f t="shared" si="19"/>
        <v>-</v>
      </c>
    </row>
    <row r="1284" spans="1:4" ht="16.5" customHeight="1">
      <c r="A1284" s="25" t="s">
        <v>1122</v>
      </c>
      <c r="B1284" s="26">
        <v>0</v>
      </c>
      <c r="C1284" s="26">
        <v>0</v>
      </c>
      <c r="D1284" s="135" t="str">
        <f t="shared" si="19"/>
        <v>-</v>
      </c>
    </row>
    <row r="1285" spans="1:4" ht="16.5" customHeight="1">
      <c r="A1285" s="136" t="s">
        <v>1123</v>
      </c>
      <c r="B1285" s="26">
        <f>SUM(B1286:B1299)</f>
        <v>338</v>
      </c>
      <c r="C1285" s="26">
        <f>SUM(C1286:C1299)</f>
        <v>232</v>
      </c>
      <c r="D1285" s="135">
        <f aca="true" t="shared" si="20" ref="D1285:D1348">IF(C1285=0,"-",B1285/C1285)</f>
        <v>1.456896551724138</v>
      </c>
    </row>
    <row r="1286" spans="1:4" ht="16.5" customHeight="1">
      <c r="A1286" s="25" t="s">
        <v>133</v>
      </c>
      <c r="B1286" s="26">
        <v>200</v>
      </c>
      <c r="C1286" s="26">
        <v>100</v>
      </c>
      <c r="D1286" s="135">
        <f t="shared" si="20"/>
        <v>2</v>
      </c>
    </row>
    <row r="1287" spans="1:4" ht="16.5" customHeight="1">
      <c r="A1287" s="25" t="s">
        <v>134</v>
      </c>
      <c r="B1287" s="26">
        <v>0</v>
      </c>
      <c r="C1287" s="26">
        <v>0</v>
      </c>
      <c r="D1287" s="135" t="str">
        <f t="shared" si="20"/>
        <v>-</v>
      </c>
    </row>
    <row r="1288" spans="1:4" ht="16.5" customHeight="1">
      <c r="A1288" s="25" t="s">
        <v>135</v>
      </c>
      <c r="B1288" s="26">
        <v>0</v>
      </c>
      <c r="C1288" s="26">
        <v>0</v>
      </c>
      <c r="D1288" s="135" t="str">
        <f t="shared" si="20"/>
        <v>-</v>
      </c>
    </row>
    <row r="1289" spans="1:4" ht="16.5" customHeight="1">
      <c r="A1289" s="25" t="s">
        <v>1124</v>
      </c>
      <c r="B1289" s="26">
        <v>0</v>
      </c>
      <c r="C1289" s="26">
        <v>0</v>
      </c>
      <c r="D1289" s="135" t="str">
        <f t="shared" si="20"/>
        <v>-</v>
      </c>
    </row>
    <row r="1290" spans="1:4" ht="16.5" customHeight="1">
      <c r="A1290" s="25" t="s">
        <v>1125</v>
      </c>
      <c r="B1290" s="26">
        <v>0</v>
      </c>
      <c r="C1290" s="26">
        <v>0</v>
      </c>
      <c r="D1290" s="135" t="str">
        <f t="shared" si="20"/>
        <v>-</v>
      </c>
    </row>
    <row r="1291" spans="1:4" ht="16.5" customHeight="1">
      <c r="A1291" s="25" t="s">
        <v>1126</v>
      </c>
      <c r="B1291" s="26">
        <v>0</v>
      </c>
      <c r="C1291" s="26">
        <v>0</v>
      </c>
      <c r="D1291" s="135" t="str">
        <f t="shared" si="20"/>
        <v>-</v>
      </c>
    </row>
    <row r="1292" spans="1:4" ht="16.5" customHeight="1">
      <c r="A1292" s="25" t="s">
        <v>1127</v>
      </c>
      <c r="B1292" s="26">
        <v>0</v>
      </c>
      <c r="C1292" s="26">
        <v>0</v>
      </c>
      <c r="D1292" s="135" t="str">
        <f t="shared" si="20"/>
        <v>-</v>
      </c>
    </row>
    <row r="1293" spans="1:4" ht="16.5" customHeight="1">
      <c r="A1293" s="25" t="s">
        <v>1128</v>
      </c>
      <c r="B1293" s="26">
        <v>0</v>
      </c>
      <c r="C1293" s="26">
        <v>0</v>
      </c>
      <c r="D1293" s="135" t="str">
        <f t="shared" si="20"/>
        <v>-</v>
      </c>
    </row>
    <row r="1294" spans="1:4" ht="16.5" customHeight="1">
      <c r="A1294" s="25" t="s">
        <v>1129</v>
      </c>
      <c r="B1294" s="26">
        <v>0</v>
      </c>
      <c r="C1294" s="26">
        <v>0</v>
      </c>
      <c r="D1294" s="135" t="str">
        <f t="shared" si="20"/>
        <v>-</v>
      </c>
    </row>
    <row r="1295" spans="1:4" ht="16.5" customHeight="1">
      <c r="A1295" s="25" t="s">
        <v>1130</v>
      </c>
      <c r="B1295" s="26">
        <v>0</v>
      </c>
      <c r="C1295" s="26">
        <v>0</v>
      </c>
      <c r="D1295" s="135" t="str">
        <f t="shared" si="20"/>
        <v>-</v>
      </c>
    </row>
    <row r="1296" spans="1:4" ht="16.5" customHeight="1">
      <c r="A1296" s="25" t="s">
        <v>1131</v>
      </c>
      <c r="B1296" s="26">
        <v>0</v>
      </c>
      <c r="C1296" s="26">
        <v>0</v>
      </c>
      <c r="D1296" s="135" t="str">
        <f t="shared" si="20"/>
        <v>-</v>
      </c>
    </row>
    <row r="1297" spans="1:4" ht="16.5" customHeight="1">
      <c r="A1297" s="25" t="s">
        <v>1132</v>
      </c>
      <c r="B1297" s="26">
        <v>6</v>
      </c>
      <c r="C1297" s="26">
        <v>2</v>
      </c>
      <c r="D1297" s="135">
        <f t="shared" si="20"/>
        <v>3</v>
      </c>
    </row>
    <row r="1298" spans="1:4" ht="16.5" customHeight="1">
      <c r="A1298" s="25" t="s">
        <v>1133</v>
      </c>
      <c r="B1298" s="26">
        <v>0</v>
      </c>
      <c r="C1298" s="26">
        <v>0</v>
      </c>
      <c r="D1298" s="135" t="str">
        <f t="shared" si="20"/>
        <v>-</v>
      </c>
    </row>
    <row r="1299" spans="1:4" ht="16.5" customHeight="1">
      <c r="A1299" s="25" t="s">
        <v>1134</v>
      </c>
      <c r="B1299" s="26">
        <v>132</v>
      </c>
      <c r="C1299" s="26">
        <v>130</v>
      </c>
      <c r="D1299" s="135">
        <f t="shared" si="20"/>
        <v>1.0153846153846153</v>
      </c>
    </row>
    <row r="1300" spans="1:4" ht="16.5" customHeight="1">
      <c r="A1300" s="136" t="s">
        <v>1135</v>
      </c>
      <c r="B1300" s="26">
        <f>B1301</f>
        <v>0</v>
      </c>
      <c r="C1300" s="26">
        <f>C1301</f>
        <v>0</v>
      </c>
      <c r="D1300" s="135" t="str">
        <f t="shared" si="20"/>
        <v>-</v>
      </c>
    </row>
    <row r="1301" spans="1:4" ht="16.5" customHeight="1">
      <c r="A1301" s="25" t="s">
        <v>1136</v>
      </c>
      <c r="B1301" s="26">
        <v>0</v>
      </c>
      <c r="C1301" s="26">
        <v>0</v>
      </c>
      <c r="D1301" s="135" t="str">
        <f t="shared" si="20"/>
        <v>-</v>
      </c>
    </row>
    <row r="1302" spans="1:4" ht="16.5" customHeight="1">
      <c r="A1302" s="136" t="s">
        <v>1137</v>
      </c>
      <c r="B1302" s="26">
        <f>SUM(B1303,B1312,B1316)</f>
        <v>24939</v>
      </c>
      <c r="C1302" s="26">
        <f>SUM(C1303,C1312,C1316)</f>
        <v>41307</v>
      </c>
      <c r="D1302" s="135">
        <f t="shared" si="20"/>
        <v>0.6037475488416006</v>
      </c>
    </row>
    <row r="1303" spans="1:4" ht="17.25" customHeight="1">
      <c r="A1303" s="136" t="s">
        <v>1138</v>
      </c>
      <c r="B1303" s="26">
        <f>SUM(B1304:B1311)</f>
        <v>11502</v>
      </c>
      <c r="C1303" s="26">
        <f>SUM(C1304:C1311)</f>
        <v>16740</v>
      </c>
      <c r="D1303" s="135">
        <f t="shared" si="20"/>
        <v>0.6870967741935484</v>
      </c>
    </row>
    <row r="1304" spans="1:4" ht="16.5" customHeight="1">
      <c r="A1304" s="25" t="s">
        <v>1139</v>
      </c>
      <c r="B1304" s="26">
        <v>0</v>
      </c>
      <c r="C1304" s="26">
        <v>0</v>
      </c>
      <c r="D1304" s="135" t="str">
        <f t="shared" si="20"/>
        <v>-</v>
      </c>
    </row>
    <row r="1305" spans="1:4" ht="16.5" customHeight="1">
      <c r="A1305" s="25" t="s">
        <v>1140</v>
      </c>
      <c r="B1305" s="26">
        <v>0</v>
      </c>
      <c r="C1305" s="26">
        <v>0</v>
      </c>
      <c r="D1305" s="135" t="str">
        <f t="shared" si="20"/>
        <v>-</v>
      </c>
    </row>
    <row r="1306" spans="1:4" ht="16.5" customHeight="1">
      <c r="A1306" s="25" t="s">
        <v>1141</v>
      </c>
      <c r="B1306" s="26">
        <v>2118</v>
      </c>
      <c r="C1306" s="26">
        <v>66</v>
      </c>
      <c r="D1306" s="135">
        <f t="shared" si="20"/>
        <v>32.09090909090909</v>
      </c>
    </row>
    <row r="1307" spans="1:4" ht="16.5" customHeight="1">
      <c r="A1307" s="25" t="s">
        <v>1142</v>
      </c>
      <c r="B1307" s="26">
        <v>0</v>
      </c>
      <c r="C1307" s="26">
        <v>0</v>
      </c>
      <c r="D1307" s="135" t="str">
        <f t="shared" si="20"/>
        <v>-</v>
      </c>
    </row>
    <row r="1308" spans="1:4" ht="16.5" customHeight="1">
      <c r="A1308" s="25" t="s">
        <v>1143</v>
      </c>
      <c r="B1308" s="26">
        <v>0</v>
      </c>
      <c r="C1308" s="26">
        <v>0</v>
      </c>
      <c r="D1308" s="135" t="str">
        <f t="shared" si="20"/>
        <v>-</v>
      </c>
    </row>
    <row r="1309" spans="1:4" ht="16.5" customHeight="1">
      <c r="A1309" s="25" t="s">
        <v>1144</v>
      </c>
      <c r="B1309" s="26">
        <v>0</v>
      </c>
      <c r="C1309" s="26">
        <v>600</v>
      </c>
      <c r="D1309" s="135">
        <f t="shared" si="20"/>
        <v>0</v>
      </c>
    </row>
    <row r="1310" spans="1:4" ht="16.5" customHeight="1">
      <c r="A1310" s="25" t="s">
        <v>1145</v>
      </c>
      <c r="B1310" s="26">
        <v>0</v>
      </c>
      <c r="C1310" s="26">
        <v>0</v>
      </c>
      <c r="D1310" s="135" t="str">
        <f t="shared" si="20"/>
        <v>-</v>
      </c>
    </row>
    <row r="1311" spans="1:4" ht="16.5" customHeight="1">
      <c r="A1311" s="25" t="s">
        <v>1146</v>
      </c>
      <c r="B1311" s="26">
        <v>9384</v>
      </c>
      <c r="C1311" s="26">
        <v>16074</v>
      </c>
      <c r="D1311" s="135">
        <f t="shared" si="20"/>
        <v>0.5837999253452781</v>
      </c>
    </row>
    <row r="1312" spans="1:4" ht="16.5" customHeight="1">
      <c r="A1312" s="136" t="s">
        <v>1147</v>
      </c>
      <c r="B1312" s="26">
        <f>SUM(B1313:B1315)</f>
        <v>13437</v>
      </c>
      <c r="C1312" s="26">
        <f>SUM(C1313:C1315)</f>
        <v>14567</v>
      </c>
      <c r="D1312" s="135">
        <f t="shared" si="20"/>
        <v>0.9224274044072218</v>
      </c>
    </row>
    <row r="1313" spans="1:4" ht="16.5" customHeight="1">
      <c r="A1313" s="25" t="s">
        <v>1148</v>
      </c>
      <c r="B1313" s="26">
        <v>12743</v>
      </c>
      <c r="C1313" s="26">
        <v>13832</v>
      </c>
      <c r="D1313" s="135">
        <f t="shared" si="20"/>
        <v>0.9212695199537305</v>
      </c>
    </row>
    <row r="1314" spans="1:4" ht="16.5" customHeight="1">
      <c r="A1314" s="25" t="s">
        <v>1149</v>
      </c>
      <c r="B1314" s="26">
        <v>0</v>
      </c>
      <c r="C1314" s="26">
        <v>0</v>
      </c>
      <c r="D1314" s="135" t="str">
        <f t="shared" si="20"/>
        <v>-</v>
      </c>
    </row>
    <row r="1315" spans="1:4" ht="16.5" customHeight="1">
      <c r="A1315" s="25" t="s">
        <v>1150</v>
      </c>
      <c r="B1315" s="26">
        <v>694</v>
      </c>
      <c r="C1315" s="26">
        <v>735</v>
      </c>
      <c r="D1315" s="135">
        <f t="shared" si="20"/>
        <v>0.9442176870748299</v>
      </c>
    </row>
    <row r="1316" spans="1:4" ht="16.5" customHeight="1">
      <c r="A1316" s="136" t="s">
        <v>1151</v>
      </c>
      <c r="B1316" s="26">
        <f>SUM(B1317:B1319)</f>
        <v>0</v>
      </c>
      <c r="C1316" s="26">
        <f>SUM(C1317:C1319)</f>
        <v>10000</v>
      </c>
      <c r="D1316" s="135">
        <f t="shared" si="20"/>
        <v>0</v>
      </c>
    </row>
    <row r="1317" spans="1:4" ht="16.5" customHeight="1">
      <c r="A1317" s="25" t="s">
        <v>1152</v>
      </c>
      <c r="B1317" s="26">
        <v>0</v>
      </c>
      <c r="C1317" s="26">
        <v>0</v>
      </c>
      <c r="D1317" s="135" t="str">
        <f t="shared" si="20"/>
        <v>-</v>
      </c>
    </row>
    <row r="1318" spans="1:4" ht="16.5" customHeight="1">
      <c r="A1318" s="25" t="s">
        <v>1153</v>
      </c>
      <c r="B1318" s="26">
        <v>0</v>
      </c>
      <c r="C1318" s="26">
        <v>0</v>
      </c>
      <c r="D1318" s="135" t="str">
        <f t="shared" si="20"/>
        <v>-</v>
      </c>
    </row>
    <row r="1319" spans="1:4" ht="16.5" customHeight="1">
      <c r="A1319" s="25" t="s">
        <v>1154</v>
      </c>
      <c r="B1319" s="26">
        <v>0</v>
      </c>
      <c r="C1319" s="26">
        <v>10000</v>
      </c>
      <c r="D1319" s="135">
        <f t="shared" si="20"/>
        <v>0</v>
      </c>
    </row>
    <row r="1320" spans="1:4" ht="16.5" customHeight="1">
      <c r="A1320" s="136" t="s">
        <v>1155</v>
      </c>
      <c r="B1320" s="26">
        <f>SUM(B1321,B1336,B1350,B1355,B1361)</f>
        <v>1056</v>
      </c>
      <c r="C1320" s="26">
        <f>SUM(C1321,C1336,C1350,C1355,C1361)</f>
        <v>1116</v>
      </c>
      <c r="D1320" s="135">
        <f t="shared" si="20"/>
        <v>0.946236559139785</v>
      </c>
    </row>
    <row r="1321" spans="1:4" ht="16.5" customHeight="1">
      <c r="A1321" s="136" t="s">
        <v>1156</v>
      </c>
      <c r="B1321" s="26">
        <f>SUM(B1322:B1335)</f>
        <v>1056</v>
      </c>
      <c r="C1321" s="26">
        <f>SUM(C1322:C1335)</f>
        <v>1116</v>
      </c>
      <c r="D1321" s="135">
        <f t="shared" si="20"/>
        <v>0.946236559139785</v>
      </c>
    </row>
    <row r="1322" spans="1:4" ht="16.5" customHeight="1">
      <c r="A1322" s="25" t="s">
        <v>133</v>
      </c>
      <c r="B1322" s="26">
        <v>0</v>
      </c>
      <c r="C1322" s="26">
        <v>0</v>
      </c>
      <c r="D1322" s="135" t="str">
        <f t="shared" si="20"/>
        <v>-</v>
      </c>
    </row>
    <row r="1323" spans="1:4" ht="16.5" customHeight="1">
      <c r="A1323" s="25" t="s">
        <v>134</v>
      </c>
      <c r="B1323" s="26">
        <v>0</v>
      </c>
      <c r="C1323" s="26">
        <v>24</v>
      </c>
      <c r="D1323" s="135">
        <f t="shared" si="20"/>
        <v>0</v>
      </c>
    </row>
    <row r="1324" spans="1:4" ht="16.5" customHeight="1">
      <c r="A1324" s="25" t="s">
        <v>135</v>
      </c>
      <c r="B1324" s="26">
        <v>0</v>
      </c>
      <c r="C1324" s="26">
        <v>0</v>
      </c>
      <c r="D1324" s="135" t="str">
        <f t="shared" si="20"/>
        <v>-</v>
      </c>
    </row>
    <row r="1325" spans="1:4" ht="16.5" customHeight="1">
      <c r="A1325" s="25" t="s">
        <v>1157</v>
      </c>
      <c r="B1325" s="26">
        <v>0</v>
      </c>
      <c r="C1325" s="26">
        <v>0</v>
      </c>
      <c r="D1325" s="135" t="str">
        <f t="shared" si="20"/>
        <v>-</v>
      </c>
    </row>
    <row r="1326" spans="1:4" ht="16.5" customHeight="1">
      <c r="A1326" s="25" t="s">
        <v>1158</v>
      </c>
      <c r="B1326" s="26">
        <v>0</v>
      </c>
      <c r="C1326" s="26">
        <v>0</v>
      </c>
      <c r="D1326" s="135" t="str">
        <f t="shared" si="20"/>
        <v>-</v>
      </c>
    </row>
    <row r="1327" spans="1:4" ht="16.5" customHeight="1">
      <c r="A1327" s="25" t="s">
        <v>1159</v>
      </c>
      <c r="B1327" s="26">
        <v>0</v>
      </c>
      <c r="C1327" s="26">
        <v>0</v>
      </c>
      <c r="D1327" s="135" t="str">
        <f t="shared" si="20"/>
        <v>-</v>
      </c>
    </row>
    <row r="1328" spans="1:4" ht="16.5" customHeight="1">
      <c r="A1328" s="25" t="s">
        <v>1160</v>
      </c>
      <c r="B1328" s="26">
        <v>0</v>
      </c>
      <c r="C1328" s="26">
        <v>0</v>
      </c>
      <c r="D1328" s="135" t="str">
        <f t="shared" si="20"/>
        <v>-</v>
      </c>
    </row>
    <row r="1329" spans="1:4" ht="16.5" customHeight="1">
      <c r="A1329" s="25" t="s">
        <v>1161</v>
      </c>
      <c r="B1329" s="26">
        <v>0</v>
      </c>
      <c r="C1329" s="26">
        <v>0</v>
      </c>
      <c r="D1329" s="135" t="str">
        <f t="shared" si="20"/>
        <v>-</v>
      </c>
    </row>
    <row r="1330" spans="1:4" ht="16.5" customHeight="1">
      <c r="A1330" s="25" t="s">
        <v>1162</v>
      </c>
      <c r="B1330" s="26">
        <v>0</v>
      </c>
      <c r="C1330" s="26">
        <v>0</v>
      </c>
      <c r="D1330" s="135" t="str">
        <f t="shared" si="20"/>
        <v>-</v>
      </c>
    </row>
    <row r="1331" spans="1:4" ht="16.5" customHeight="1">
      <c r="A1331" s="25" t="s">
        <v>1163</v>
      </c>
      <c r="B1331" s="26">
        <v>0</v>
      </c>
      <c r="C1331" s="26">
        <v>0</v>
      </c>
      <c r="D1331" s="135" t="str">
        <f t="shared" si="20"/>
        <v>-</v>
      </c>
    </row>
    <row r="1332" spans="1:4" ht="16.5" customHeight="1">
      <c r="A1332" s="25" t="s">
        <v>1164</v>
      </c>
      <c r="B1332" s="26">
        <v>541</v>
      </c>
      <c r="C1332" s="26">
        <v>539</v>
      </c>
      <c r="D1332" s="135">
        <f t="shared" si="20"/>
        <v>1.0037105751391466</v>
      </c>
    </row>
    <row r="1333" spans="1:4" ht="16.5" customHeight="1">
      <c r="A1333" s="25" t="s">
        <v>1165</v>
      </c>
      <c r="B1333" s="26">
        <v>0</v>
      </c>
      <c r="C1333" s="26">
        <v>0</v>
      </c>
      <c r="D1333" s="135" t="str">
        <f t="shared" si="20"/>
        <v>-</v>
      </c>
    </row>
    <row r="1334" spans="1:4" ht="16.5" customHeight="1">
      <c r="A1334" s="25" t="s">
        <v>142</v>
      </c>
      <c r="B1334" s="26">
        <v>0</v>
      </c>
      <c r="C1334" s="26">
        <v>0</v>
      </c>
      <c r="D1334" s="135" t="str">
        <f t="shared" si="20"/>
        <v>-</v>
      </c>
    </row>
    <row r="1335" spans="1:4" ht="16.5" customHeight="1">
      <c r="A1335" s="25" t="s">
        <v>1166</v>
      </c>
      <c r="B1335" s="26">
        <v>515</v>
      </c>
      <c r="C1335" s="26">
        <v>553</v>
      </c>
      <c r="D1335" s="135">
        <f t="shared" si="20"/>
        <v>0.9312839059674503</v>
      </c>
    </row>
    <row r="1336" spans="1:4" ht="16.5" customHeight="1">
      <c r="A1336" s="136" t="s">
        <v>1167</v>
      </c>
      <c r="B1336" s="26">
        <f>SUM(B1337:B1349)</f>
        <v>0</v>
      </c>
      <c r="C1336" s="26">
        <f>SUM(C1337:C1349)</f>
        <v>0</v>
      </c>
      <c r="D1336" s="135" t="str">
        <f t="shared" si="20"/>
        <v>-</v>
      </c>
    </row>
    <row r="1337" spans="1:4" ht="16.5" customHeight="1">
      <c r="A1337" s="25" t="s">
        <v>133</v>
      </c>
      <c r="B1337" s="26">
        <v>0</v>
      </c>
      <c r="C1337" s="26">
        <v>0</v>
      </c>
      <c r="D1337" s="135" t="str">
        <f t="shared" si="20"/>
        <v>-</v>
      </c>
    </row>
    <row r="1338" spans="1:4" ht="16.5" customHeight="1">
      <c r="A1338" s="25" t="s">
        <v>134</v>
      </c>
      <c r="B1338" s="26">
        <v>0</v>
      </c>
      <c r="C1338" s="26">
        <v>0</v>
      </c>
      <c r="D1338" s="135" t="str">
        <f t="shared" si="20"/>
        <v>-</v>
      </c>
    </row>
    <row r="1339" spans="1:4" ht="16.5" customHeight="1">
      <c r="A1339" s="25" t="s">
        <v>135</v>
      </c>
      <c r="B1339" s="26">
        <v>0</v>
      </c>
      <c r="C1339" s="26">
        <v>0</v>
      </c>
      <c r="D1339" s="135" t="str">
        <f t="shared" si="20"/>
        <v>-</v>
      </c>
    </row>
    <row r="1340" spans="1:4" ht="16.5" customHeight="1">
      <c r="A1340" s="25" t="s">
        <v>1168</v>
      </c>
      <c r="B1340" s="26">
        <v>0</v>
      </c>
      <c r="C1340" s="26">
        <v>0</v>
      </c>
      <c r="D1340" s="135" t="str">
        <f t="shared" si="20"/>
        <v>-</v>
      </c>
    </row>
    <row r="1341" spans="1:4" ht="16.5" customHeight="1">
      <c r="A1341" s="25" t="s">
        <v>1169</v>
      </c>
      <c r="B1341" s="26">
        <v>0</v>
      </c>
      <c r="C1341" s="26">
        <v>0</v>
      </c>
      <c r="D1341" s="135" t="str">
        <f t="shared" si="20"/>
        <v>-</v>
      </c>
    </row>
    <row r="1342" spans="1:4" ht="16.5" customHeight="1">
      <c r="A1342" s="25" t="s">
        <v>1170</v>
      </c>
      <c r="B1342" s="26">
        <v>0</v>
      </c>
      <c r="C1342" s="26">
        <v>0</v>
      </c>
      <c r="D1342" s="135" t="str">
        <f t="shared" si="20"/>
        <v>-</v>
      </c>
    </row>
    <row r="1343" spans="1:4" ht="16.5" customHeight="1">
      <c r="A1343" s="25" t="s">
        <v>1171</v>
      </c>
      <c r="B1343" s="26">
        <v>0</v>
      </c>
      <c r="C1343" s="26">
        <v>0</v>
      </c>
      <c r="D1343" s="135" t="str">
        <f t="shared" si="20"/>
        <v>-</v>
      </c>
    </row>
    <row r="1344" spans="1:4" ht="16.5" customHeight="1">
      <c r="A1344" s="25" t="s">
        <v>1172</v>
      </c>
      <c r="B1344" s="26">
        <v>0</v>
      </c>
      <c r="C1344" s="26">
        <v>0</v>
      </c>
      <c r="D1344" s="135" t="str">
        <f t="shared" si="20"/>
        <v>-</v>
      </c>
    </row>
    <row r="1345" spans="1:4" ht="16.5" customHeight="1">
      <c r="A1345" s="25" t="s">
        <v>1173</v>
      </c>
      <c r="B1345" s="26">
        <v>0</v>
      </c>
      <c r="C1345" s="26">
        <v>0</v>
      </c>
      <c r="D1345" s="135" t="str">
        <f t="shared" si="20"/>
        <v>-</v>
      </c>
    </row>
    <row r="1346" spans="1:4" ht="16.5" customHeight="1">
      <c r="A1346" s="25" t="s">
        <v>1174</v>
      </c>
      <c r="B1346" s="26">
        <v>0</v>
      </c>
      <c r="C1346" s="26">
        <v>0</v>
      </c>
      <c r="D1346" s="135" t="str">
        <f t="shared" si="20"/>
        <v>-</v>
      </c>
    </row>
    <row r="1347" spans="1:4" ht="16.5" customHeight="1">
      <c r="A1347" s="25" t="s">
        <v>1175</v>
      </c>
      <c r="B1347" s="26">
        <v>0</v>
      </c>
      <c r="C1347" s="26">
        <v>0</v>
      </c>
      <c r="D1347" s="135" t="str">
        <f t="shared" si="20"/>
        <v>-</v>
      </c>
    </row>
    <row r="1348" spans="1:4" ht="16.5" customHeight="1">
      <c r="A1348" s="25" t="s">
        <v>142</v>
      </c>
      <c r="B1348" s="26">
        <v>0</v>
      </c>
      <c r="C1348" s="26">
        <v>0</v>
      </c>
      <c r="D1348" s="135" t="str">
        <f t="shared" si="20"/>
        <v>-</v>
      </c>
    </row>
    <row r="1349" spans="1:4" ht="16.5" customHeight="1">
      <c r="A1349" s="25" t="s">
        <v>1176</v>
      </c>
      <c r="B1349" s="26">
        <v>0</v>
      </c>
      <c r="C1349" s="26">
        <v>0</v>
      </c>
      <c r="D1349" s="135" t="str">
        <f aca="true" t="shared" si="21" ref="D1349:D1387">IF(C1349=0,"-",B1349/C1349)</f>
        <v>-</v>
      </c>
    </row>
    <row r="1350" spans="1:4" ht="16.5" customHeight="1">
      <c r="A1350" s="136" t="s">
        <v>1177</v>
      </c>
      <c r="B1350" s="26">
        <v>0</v>
      </c>
      <c r="C1350" s="26">
        <f>SUM(C1351:C1354)</f>
        <v>0</v>
      </c>
      <c r="D1350" s="135" t="str">
        <f t="shared" si="21"/>
        <v>-</v>
      </c>
    </row>
    <row r="1351" spans="1:4" ht="16.5" customHeight="1">
      <c r="A1351" s="25" t="s">
        <v>1178</v>
      </c>
      <c r="B1351" s="26">
        <v>0</v>
      </c>
      <c r="C1351" s="26">
        <v>0</v>
      </c>
      <c r="D1351" s="135" t="str">
        <f t="shared" si="21"/>
        <v>-</v>
      </c>
    </row>
    <row r="1352" spans="1:4" ht="16.5" customHeight="1">
      <c r="A1352" s="25" t="s">
        <v>1179</v>
      </c>
      <c r="B1352" s="26">
        <v>0</v>
      </c>
      <c r="C1352" s="26">
        <v>0</v>
      </c>
      <c r="D1352" s="135" t="str">
        <f t="shared" si="21"/>
        <v>-</v>
      </c>
    </row>
    <row r="1353" spans="1:4" ht="16.5" customHeight="1">
      <c r="A1353" s="25" t="s">
        <v>1180</v>
      </c>
      <c r="B1353" s="26">
        <v>0</v>
      </c>
      <c r="C1353" s="26">
        <v>0</v>
      </c>
      <c r="D1353" s="135" t="str">
        <f t="shared" si="21"/>
        <v>-</v>
      </c>
    </row>
    <row r="1354" spans="1:4" ht="16.5" customHeight="1">
      <c r="A1354" s="25" t="s">
        <v>1181</v>
      </c>
      <c r="B1354" s="26">
        <v>0</v>
      </c>
      <c r="C1354" s="26">
        <v>0</v>
      </c>
      <c r="D1354" s="135" t="str">
        <f t="shared" si="21"/>
        <v>-</v>
      </c>
    </row>
    <row r="1355" spans="1:4" ht="16.5" customHeight="1">
      <c r="A1355" s="136" t="s">
        <v>1182</v>
      </c>
      <c r="B1355" s="26">
        <v>0</v>
      </c>
      <c r="C1355" s="26">
        <f>SUM(C1356:C1360)</f>
        <v>0</v>
      </c>
      <c r="D1355" s="135" t="str">
        <f t="shared" si="21"/>
        <v>-</v>
      </c>
    </row>
    <row r="1356" spans="1:4" ht="16.5" customHeight="1">
      <c r="A1356" s="25" t="s">
        <v>1183</v>
      </c>
      <c r="B1356" s="26">
        <v>0</v>
      </c>
      <c r="C1356" s="26">
        <v>0</v>
      </c>
      <c r="D1356" s="135" t="str">
        <f t="shared" si="21"/>
        <v>-</v>
      </c>
    </row>
    <row r="1357" spans="1:4" ht="16.5" customHeight="1">
      <c r="A1357" s="25" t="s">
        <v>1184</v>
      </c>
      <c r="B1357" s="26">
        <v>0</v>
      </c>
      <c r="C1357" s="26">
        <v>0</v>
      </c>
      <c r="D1357" s="135" t="str">
        <f t="shared" si="21"/>
        <v>-</v>
      </c>
    </row>
    <row r="1358" spans="1:4" ht="16.5" customHeight="1">
      <c r="A1358" s="25" t="s">
        <v>1185</v>
      </c>
      <c r="B1358" s="26">
        <v>0</v>
      </c>
      <c r="C1358" s="26">
        <v>0</v>
      </c>
      <c r="D1358" s="135" t="str">
        <f t="shared" si="21"/>
        <v>-</v>
      </c>
    </row>
    <row r="1359" spans="1:4" ht="16.5" customHeight="1">
      <c r="A1359" s="25" t="s">
        <v>1186</v>
      </c>
      <c r="B1359" s="26">
        <v>0</v>
      </c>
      <c r="C1359" s="26">
        <v>0</v>
      </c>
      <c r="D1359" s="135" t="str">
        <f t="shared" si="21"/>
        <v>-</v>
      </c>
    </row>
    <row r="1360" spans="1:4" ht="16.5" customHeight="1">
      <c r="A1360" s="25" t="s">
        <v>1187</v>
      </c>
      <c r="B1360" s="26">
        <v>0</v>
      </c>
      <c r="C1360" s="26">
        <v>0</v>
      </c>
      <c r="D1360" s="135" t="str">
        <f t="shared" si="21"/>
        <v>-</v>
      </c>
    </row>
    <row r="1361" spans="1:4" ht="16.5" customHeight="1">
      <c r="A1361" s="136" t="s">
        <v>1188</v>
      </c>
      <c r="B1361" s="26">
        <v>0</v>
      </c>
      <c r="C1361" s="26">
        <f>SUM(C1362:C1372)</f>
        <v>0</v>
      </c>
      <c r="D1361" s="135" t="str">
        <f t="shared" si="21"/>
        <v>-</v>
      </c>
    </row>
    <row r="1362" spans="1:4" ht="16.5" customHeight="1">
      <c r="A1362" s="25" t="s">
        <v>1189</v>
      </c>
      <c r="B1362" s="26">
        <v>0</v>
      </c>
      <c r="C1362" s="26">
        <v>0</v>
      </c>
      <c r="D1362" s="135" t="str">
        <f t="shared" si="21"/>
        <v>-</v>
      </c>
    </row>
    <row r="1363" spans="1:4" ht="16.5" customHeight="1">
      <c r="A1363" s="25" t="s">
        <v>1190</v>
      </c>
      <c r="B1363" s="26">
        <v>0</v>
      </c>
      <c r="C1363" s="26">
        <v>0</v>
      </c>
      <c r="D1363" s="135" t="str">
        <f t="shared" si="21"/>
        <v>-</v>
      </c>
    </row>
    <row r="1364" spans="1:4" ht="16.5" customHeight="1">
      <c r="A1364" s="25" t="s">
        <v>1191</v>
      </c>
      <c r="B1364" s="26">
        <v>0</v>
      </c>
      <c r="C1364" s="26">
        <v>0</v>
      </c>
      <c r="D1364" s="135" t="str">
        <f t="shared" si="21"/>
        <v>-</v>
      </c>
    </row>
    <row r="1365" spans="1:4" ht="16.5" customHeight="1">
      <c r="A1365" s="25" t="s">
        <v>1192</v>
      </c>
      <c r="B1365" s="26">
        <v>0</v>
      </c>
      <c r="C1365" s="26">
        <v>0</v>
      </c>
      <c r="D1365" s="135" t="str">
        <f t="shared" si="21"/>
        <v>-</v>
      </c>
    </row>
    <row r="1366" spans="1:4" ht="16.5" customHeight="1">
      <c r="A1366" s="25" t="s">
        <v>1193</v>
      </c>
      <c r="B1366" s="26">
        <v>0</v>
      </c>
      <c r="C1366" s="26">
        <v>0</v>
      </c>
      <c r="D1366" s="135" t="str">
        <f t="shared" si="21"/>
        <v>-</v>
      </c>
    </row>
    <row r="1367" spans="1:4" ht="16.5" customHeight="1">
      <c r="A1367" s="25" t="s">
        <v>1194</v>
      </c>
      <c r="B1367" s="26">
        <v>0</v>
      </c>
      <c r="C1367" s="26">
        <v>0</v>
      </c>
      <c r="D1367" s="135" t="str">
        <f t="shared" si="21"/>
        <v>-</v>
      </c>
    </row>
    <row r="1368" spans="1:4" ht="16.5" customHeight="1">
      <c r="A1368" s="25" t="s">
        <v>1195</v>
      </c>
      <c r="B1368" s="26">
        <v>0</v>
      </c>
      <c r="C1368" s="26">
        <v>0</v>
      </c>
      <c r="D1368" s="135" t="str">
        <f t="shared" si="21"/>
        <v>-</v>
      </c>
    </row>
    <row r="1369" spans="1:4" ht="16.5" customHeight="1">
      <c r="A1369" s="25" t="s">
        <v>1196</v>
      </c>
      <c r="B1369" s="26">
        <v>0</v>
      </c>
      <c r="C1369" s="26">
        <v>0</v>
      </c>
      <c r="D1369" s="135" t="str">
        <f t="shared" si="21"/>
        <v>-</v>
      </c>
    </row>
    <row r="1370" spans="1:4" ht="16.5" customHeight="1">
      <c r="A1370" s="25" t="s">
        <v>1197</v>
      </c>
      <c r="B1370" s="26">
        <v>0</v>
      </c>
      <c r="C1370" s="26">
        <v>0</v>
      </c>
      <c r="D1370" s="135" t="str">
        <f t="shared" si="21"/>
        <v>-</v>
      </c>
    </row>
    <row r="1371" spans="1:4" ht="16.5" customHeight="1">
      <c r="A1371" s="25" t="s">
        <v>1198</v>
      </c>
      <c r="B1371" s="26">
        <v>0</v>
      </c>
      <c r="C1371" s="26">
        <v>0</v>
      </c>
      <c r="D1371" s="135" t="str">
        <f t="shared" si="21"/>
        <v>-</v>
      </c>
    </row>
    <row r="1372" spans="1:4" ht="16.5" customHeight="1">
      <c r="A1372" s="25" t="s">
        <v>1199</v>
      </c>
      <c r="B1372" s="26">
        <v>0</v>
      </c>
      <c r="C1372" s="26">
        <v>0</v>
      </c>
      <c r="D1372" s="135" t="str">
        <f t="shared" si="21"/>
        <v>-</v>
      </c>
    </row>
    <row r="1373" spans="1:4" ht="16.5" customHeight="1">
      <c r="A1373" s="136" t="s">
        <v>1200</v>
      </c>
      <c r="B1373" s="26">
        <f>B1374</f>
        <v>327</v>
      </c>
      <c r="C1373" s="26">
        <f>C1374</f>
        <v>231</v>
      </c>
      <c r="D1373" s="135">
        <f t="shared" si="21"/>
        <v>1.4155844155844155</v>
      </c>
    </row>
    <row r="1374" spans="1:4" ht="16.5" customHeight="1">
      <c r="A1374" s="136" t="s">
        <v>1201</v>
      </c>
      <c r="B1374" s="26">
        <f>B1375</f>
        <v>327</v>
      </c>
      <c r="C1374" s="26">
        <f>C1375</f>
        <v>231</v>
      </c>
      <c r="D1374" s="135">
        <f t="shared" si="21"/>
        <v>1.4155844155844155</v>
      </c>
    </row>
    <row r="1375" spans="1:4" ht="16.5" customHeight="1">
      <c r="A1375" s="25" t="s">
        <v>1202</v>
      </c>
      <c r="B1375" s="26">
        <v>327</v>
      </c>
      <c r="C1375" s="26">
        <v>231</v>
      </c>
      <c r="D1375" s="135">
        <f t="shared" si="21"/>
        <v>1.4155844155844155</v>
      </c>
    </row>
    <row r="1376" spans="1:4" ht="16.5" customHeight="1">
      <c r="A1376" s="136" t="s">
        <v>1203</v>
      </c>
      <c r="B1376" s="26">
        <f>SUM(B1377,B1378,B1379)</f>
        <v>20125</v>
      </c>
      <c r="C1376" s="26">
        <f>SUM(C1377,C1378,C1379)</f>
        <v>14285</v>
      </c>
      <c r="D1376" s="135">
        <f t="shared" si="21"/>
        <v>1.408820441022051</v>
      </c>
    </row>
    <row r="1377" spans="1:4" ht="16.5" customHeight="1">
      <c r="A1377" s="136" t="s">
        <v>1204</v>
      </c>
      <c r="B1377" s="26">
        <v>0</v>
      </c>
      <c r="C1377" s="26">
        <v>0</v>
      </c>
      <c r="D1377" s="135" t="str">
        <f t="shared" si="21"/>
        <v>-</v>
      </c>
    </row>
    <row r="1378" spans="1:4" ht="16.5" customHeight="1">
      <c r="A1378" s="136" t="s">
        <v>1205</v>
      </c>
      <c r="B1378" s="26">
        <v>0</v>
      </c>
      <c r="C1378" s="26">
        <v>0</v>
      </c>
      <c r="D1378" s="135" t="str">
        <f t="shared" si="21"/>
        <v>-</v>
      </c>
    </row>
    <row r="1379" spans="1:4" ht="16.5" customHeight="1">
      <c r="A1379" s="136" t="s">
        <v>1206</v>
      </c>
      <c r="B1379" s="26">
        <f>SUM(B1380:B1383)</f>
        <v>20125</v>
      </c>
      <c r="C1379" s="26">
        <f>SUM(C1380:C1383)</f>
        <v>14285</v>
      </c>
      <c r="D1379" s="135">
        <f t="shared" si="21"/>
        <v>1.408820441022051</v>
      </c>
    </row>
    <row r="1380" spans="1:4" ht="16.5" customHeight="1">
      <c r="A1380" s="25" t="s">
        <v>1207</v>
      </c>
      <c r="B1380" s="26">
        <v>20125</v>
      </c>
      <c r="C1380" s="26">
        <v>14095</v>
      </c>
      <c r="D1380" s="135">
        <f t="shared" si="21"/>
        <v>1.427811280595956</v>
      </c>
    </row>
    <row r="1381" spans="1:4" ht="16.5" customHeight="1">
      <c r="A1381" s="25" t="s">
        <v>1208</v>
      </c>
      <c r="B1381" s="26">
        <v>0</v>
      </c>
      <c r="C1381" s="26">
        <v>0</v>
      </c>
      <c r="D1381" s="135" t="str">
        <f t="shared" si="21"/>
        <v>-</v>
      </c>
    </row>
    <row r="1382" spans="1:4" ht="16.5" customHeight="1">
      <c r="A1382" s="25" t="s">
        <v>1209</v>
      </c>
      <c r="B1382" s="26">
        <v>0</v>
      </c>
      <c r="C1382" s="26">
        <v>0</v>
      </c>
      <c r="D1382" s="135" t="str">
        <f t="shared" si="21"/>
        <v>-</v>
      </c>
    </row>
    <row r="1383" spans="1:4" ht="16.5" customHeight="1">
      <c r="A1383" s="25" t="s">
        <v>1210</v>
      </c>
      <c r="B1383" s="26">
        <v>0</v>
      </c>
      <c r="C1383" s="26">
        <v>190</v>
      </c>
      <c r="D1383" s="135">
        <f t="shared" si="21"/>
        <v>0</v>
      </c>
    </row>
    <row r="1384" spans="1:4" ht="16.5" customHeight="1">
      <c r="A1384" s="136" t="s">
        <v>1211</v>
      </c>
      <c r="B1384" s="26">
        <v>0</v>
      </c>
      <c r="C1384" s="26">
        <f>C1385+C1386+C1387</f>
        <v>0</v>
      </c>
      <c r="D1384" s="135" t="str">
        <f t="shared" si="21"/>
        <v>-</v>
      </c>
    </row>
    <row r="1385" spans="1:4" ht="16.5" customHeight="1">
      <c r="A1385" s="136" t="s">
        <v>1212</v>
      </c>
      <c r="B1385" s="26">
        <v>0</v>
      </c>
      <c r="C1385" s="26">
        <v>0</v>
      </c>
      <c r="D1385" s="135" t="str">
        <f t="shared" si="21"/>
        <v>-</v>
      </c>
    </row>
    <row r="1386" spans="1:4" ht="16.5" customHeight="1">
      <c r="A1386" s="136" t="s">
        <v>1213</v>
      </c>
      <c r="B1386" s="26">
        <v>0</v>
      </c>
      <c r="C1386" s="26">
        <v>0</v>
      </c>
      <c r="D1386" s="135" t="str">
        <f t="shared" si="21"/>
        <v>-</v>
      </c>
    </row>
    <row r="1387" spans="1:4" ht="16.5" customHeight="1">
      <c r="A1387" s="136" t="s">
        <v>1214</v>
      </c>
      <c r="B1387" s="26">
        <v>0</v>
      </c>
      <c r="C1387" s="26">
        <v>0</v>
      </c>
      <c r="D1387" s="135" t="str">
        <f t="shared" si="21"/>
        <v>-</v>
      </c>
    </row>
  </sheetData>
  <sheetProtection/>
  <mergeCells count="2">
    <mergeCell ref="A2:D2"/>
    <mergeCell ref="A3:D3"/>
  </mergeCells>
  <printOptions gridLines="1"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游刃有余</cp:lastModifiedBy>
  <cp:lastPrinted>2018-08-09T03:31:47Z</cp:lastPrinted>
  <dcterms:created xsi:type="dcterms:W3CDTF">2016-09-05T01:20:55Z</dcterms:created>
  <dcterms:modified xsi:type="dcterms:W3CDTF">2019-12-15T03:33:21Z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